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Desktop\"/>
    </mc:Choice>
  </mc:AlternateContent>
  <bookViews>
    <workbookView xWindow="0" yWindow="645" windowWidth="15480" windowHeight="10200"/>
  </bookViews>
  <sheets>
    <sheet name="01.04.2019 " sheetId="10" r:id="rId1"/>
  </sheets>
  <definedNames>
    <definedName name="_xlnm.Print_Area" localSheetId="0">'01.04.2019 '!$B$1:$L$184</definedName>
  </definedNames>
  <calcPr calcId="152511"/>
</workbook>
</file>

<file path=xl/calcChain.xml><?xml version="1.0" encoding="utf-8"?>
<calcChain xmlns="http://schemas.openxmlformats.org/spreadsheetml/2006/main">
  <c r="N182" i="10" l="1"/>
  <c r="J181" i="10"/>
  <c r="K181" i="10"/>
  <c r="L181" i="10"/>
  <c r="K56" i="10"/>
  <c r="L56" i="10"/>
  <c r="J56" i="10"/>
  <c r="H56" i="10"/>
  <c r="I56" i="10"/>
  <c r="G56" i="10"/>
  <c r="H52" i="10"/>
  <c r="I52" i="10"/>
  <c r="G52" i="10"/>
  <c r="H25" i="10"/>
  <c r="H30" i="10"/>
  <c r="I25" i="10"/>
  <c r="G25" i="10"/>
  <c r="G30" i="10"/>
  <c r="G83" i="10"/>
  <c r="G88" i="10"/>
  <c r="G87" i="10"/>
  <c r="I15" i="10"/>
  <c r="H15" i="10"/>
  <c r="G15" i="10"/>
  <c r="G76" i="10"/>
  <c r="G80" i="10"/>
  <c r="L76" i="10"/>
  <c r="L80" i="10"/>
  <c r="K76" i="10"/>
  <c r="K80" i="10"/>
  <c r="J76" i="10"/>
  <c r="J80" i="10"/>
  <c r="I76" i="10"/>
  <c r="I80" i="10"/>
  <c r="H76" i="10"/>
  <c r="H80" i="10"/>
  <c r="G174" i="10"/>
  <c r="H174" i="10"/>
  <c r="L168" i="10"/>
  <c r="K168" i="10"/>
  <c r="K176" i="10"/>
  <c r="J168" i="10"/>
  <c r="J176" i="10"/>
  <c r="G170" i="10"/>
  <c r="G168" i="10"/>
  <c r="I170" i="10"/>
  <c r="I168" i="10"/>
  <c r="I176" i="10"/>
  <c r="H170" i="10"/>
  <c r="H168" i="10"/>
  <c r="H176" i="10"/>
  <c r="H83" i="10"/>
  <c r="I83" i="10"/>
  <c r="J83" i="10"/>
  <c r="K83" i="10"/>
  <c r="L83" i="10"/>
  <c r="H87" i="10"/>
  <c r="I87" i="10"/>
  <c r="J87" i="10"/>
  <c r="K87" i="10"/>
  <c r="J33" i="10"/>
  <c r="K33" i="10"/>
  <c r="G63" i="10"/>
  <c r="G46" i="10"/>
  <c r="G39" i="10"/>
  <c r="I179" i="10"/>
  <c r="I181" i="10"/>
  <c r="H179" i="10"/>
  <c r="H181" i="10"/>
  <c r="G179" i="10"/>
  <c r="G181" i="10"/>
  <c r="I13" i="10"/>
  <c r="H13" i="10"/>
  <c r="G13" i="10"/>
  <c r="J116" i="10"/>
  <c r="J117" i="10"/>
  <c r="K115" i="10"/>
  <c r="L115" i="10"/>
  <c r="J140" i="10"/>
  <c r="L147" i="10"/>
  <c r="K147" i="10"/>
  <c r="J147" i="10"/>
  <c r="I144" i="10"/>
  <c r="H144" i="10"/>
  <c r="G144" i="10"/>
  <c r="L140" i="10"/>
  <c r="K140" i="10"/>
  <c r="I140" i="10"/>
  <c r="H140" i="10"/>
  <c r="G140" i="10"/>
  <c r="G133" i="10"/>
  <c r="L103" i="10"/>
  <c r="K103" i="10"/>
  <c r="J103" i="10"/>
  <c r="I103" i="10"/>
  <c r="H103" i="10"/>
  <c r="G103" i="10"/>
  <c r="L99" i="10"/>
  <c r="L98" i="10"/>
  <c r="L150" i="10"/>
  <c r="K99" i="10"/>
  <c r="J99" i="10"/>
  <c r="J98" i="10"/>
  <c r="I99" i="10"/>
  <c r="H99" i="10"/>
  <c r="G99" i="10"/>
  <c r="G110" i="10"/>
  <c r="G109" i="10"/>
  <c r="K156" i="10"/>
  <c r="K155" i="10"/>
  <c r="K160" i="10"/>
  <c r="L155" i="10"/>
  <c r="L160" i="10"/>
  <c r="J155" i="10"/>
  <c r="J160" i="10"/>
  <c r="I111" i="10"/>
  <c r="H111" i="10"/>
  <c r="H110" i="10"/>
  <c r="H109" i="10"/>
  <c r="I112" i="10"/>
  <c r="L174" i="10"/>
  <c r="L165" i="10"/>
  <c r="L163" i="10"/>
  <c r="G163" i="10"/>
  <c r="G155" i="10"/>
  <c r="L153" i="10"/>
  <c r="I153" i="10"/>
  <c r="I160" i="10"/>
  <c r="H153" i="10"/>
  <c r="H160" i="10"/>
  <c r="G153" i="10"/>
  <c r="G160" i="10"/>
  <c r="I133" i="10"/>
  <c r="H133" i="10"/>
  <c r="L133" i="10"/>
  <c r="L128" i="10"/>
  <c r="I128" i="10"/>
  <c r="H128" i="10"/>
  <c r="G128" i="10"/>
  <c r="I125" i="10"/>
  <c r="H125" i="10"/>
  <c r="G125" i="10"/>
  <c r="L88" i="10"/>
  <c r="L87" i="10"/>
  <c r="L63" i="10"/>
  <c r="I63" i="10"/>
  <c r="H63" i="10"/>
  <c r="L54" i="10"/>
  <c r="I54" i="10"/>
  <c r="H54" i="10"/>
  <c r="G54" i="10"/>
  <c r="L46" i="10"/>
  <c r="I46" i="10"/>
  <c r="H46" i="10"/>
  <c r="L39" i="10"/>
  <c r="I39" i="10"/>
  <c r="H39" i="10"/>
  <c r="L34" i="10"/>
  <c r="L25" i="10"/>
  <c r="L30" i="10"/>
  <c r="I30" i="10"/>
  <c r="L19" i="10"/>
  <c r="I19" i="10"/>
  <c r="I22" i="10"/>
  <c r="H19" i="10"/>
  <c r="H22" i="10"/>
  <c r="G19" i="10"/>
  <c r="L15" i="10"/>
  <c r="L22" i="10"/>
  <c r="L33" i="10"/>
  <c r="I33" i="10"/>
  <c r="H98" i="10"/>
  <c r="J115" i="10"/>
  <c r="G33" i="10"/>
  <c r="G73" i="10"/>
  <c r="G182" i="10"/>
  <c r="G176" i="10"/>
  <c r="K73" i="10"/>
  <c r="L176" i="10"/>
  <c r="I73" i="10"/>
  <c r="L95" i="10"/>
  <c r="J95" i="10"/>
  <c r="H95" i="10"/>
  <c r="K95" i="10"/>
  <c r="J150" i="10"/>
  <c r="H150" i="10"/>
  <c r="G98" i="10"/>
  <c r="G150" i="10"/>
  <c r="I98" i="10"/>
  <c r="I150" i="10"/>
  <c r="G22" i="10"/>
  <c r="H33" i="10"/>
  <c r="L73" i="10"/>
  <c r="I110" i="10"/>
  <c r="I109" i="10"/>
  <c r="K98" i="10"/>
  <c r="K150" i="10"/>
  <c r="K182" i="10"/>
  <c r="I95" i="10"/>
  <c r="G95" i="10"/>
  <c r="J73" i="10"/>
  <c r="H73" i="10"/>
  <c r="J182" i="10"/>
  <c r="H182" i="10"/>
  <c r="L182" i="10"/>
  <c r="I182" i="10"/>
</calcChain>
</file>

<file path=xl/sharedStrings.xml><?xml version="1.0" encoding="utf-8"?>
<sst xmlns="http://schemas.openxmlformats.org/spreadsheetml/2006/main" count="460" uniqueCount="339">
  <si>
    <t>Спеціальний фонд</t>
  </si>
  <si>
    <t>Х</t>
  </si>
  <si>
    <t>УСЬОГО</t>
  </si>
  <si>
    <t>7370</t>
  </si>
  <si>
    <t>0490</t>
  </si>
  <si>
    <t>Реалізація інших заходів щодо соціально-економічного розвитку територій</t>
  </si>
  <si>
    <t>Разом</t>
  </si>
  <si>
    <t>1216030</t>
  </si>
  <si>
    <t>6030</t>
  </si>
  <si>
    <t>0620</t>
  </si>
  <si>
    <t>Організація благоустрою населених пунктів</t>
  </si>
  <si>
    <t>Видалення сухостойних аварійних дерев та обрізка гілок на території міста</t>
  </si>
  <si>
    <t>в тому числі за напрямами:</t>
  </si>
  <si>
    <t>Інші заходи, пов'язані з економічною діяльністю</t>
  </si>
  <si>
    <t>1216015</t>
  </si>
  <si>
    <t>6015</t>
  </si>
  <si>
    <t>Забезпечення надійної та безперебійної експлуатації ліфтів</t>
  </si>
  <si>
    <t>1217370</t>
  </si>
  <si>
    <t>в частині видатків, пов"язаних з управлінням майном комунальної власності (технічна інвентарізація, виготовлення технічного паспорту, експертна оцінка, експертний висновок, опублікування оголошень в засобах масової інформації, тощо)</t>
  </si>
  <si>
    <t>1217330</t>
  </si>
  <si>
    <t>7330</t>
  </si>
  <si>
    <t>0443</t>
  </si>
  <si>
    <t>Будівництво інших об'єктів соціальної та виробничої інфраструктури комунальної власності</t>
  </si>
  <si>
    <t>1216040</t>
  </si>
  <si>
    <t>6040</t>
  </si>
  <si>
    <t>Заходи, пов’язані з поліпшенням питної води</t>
  </si>
  <si>
    <t>Реконструкція будівлі "Центру надання адміністративних послуг" за адресою вул.Дружби Народів, 35-В  в м.Южноукраїнськ Миколаївської області</t>
  </si>
  <si>
    <t>1216090</t>
  </si>
  <si>
    <t>6090</t>
  </si>
  <si>
    <t>0640</t>
  </si>
  <si>
    <t>Інша діяльність у сфері житлово-комунального господарства</t>
  </si>
  <si>
    <t>утримання та відлов бродячих тварин - одержувач бюджетних коштів - комунальне підприємство "Служба комунального господарства"</t>
  </si>
  <si>
    <t>8340</t>
  </si>
  <si>
    <t>0540</t>
  </si>
  <si>
    <t>Природоохоронні заходи за рахунок цільових фондів</t>
  </si>
  <si>
    <t>1216011</t>
  </si>
  <si>
    <t>6011</t>
  </si>
  <si>
    <t>Експлуатація та технічне обслуговування житлового фонду</t>
  </si>
  <si>
    <t xml:space="preserve">Капітальний ремонт ліфтів житлових будинків за відповідними адресами </t>
  </si>
  <si>
    <t xml:space="preserve">Капітальний ремонт покрівель  житлових будинків за відповідними адресами </t>
  </si>
  <si>
    <t>Виконавчий комітет Южноукраїнської міської ради</t>
  </si>
  <si>
    <t>0200000</t>
  </si>
  <si>
    <t>0210000</t>
  </si>
  <si>
    <t>Міська програма інформаційної підтримки розвитку міста та діяльності органів місцевого самоврядування на 2018-20 роки</t>
  </si>
  <si>
    <t>0210180</t>
  </si>
  <si>
    <t>0180</t>
  </si>
  <si>
    <t>0133</t>
  </si>
  <si>
    <t>Інша діяльність у сфері державного управління</t>
  </si>
  <si>
    <t>висвітлення діяльності депутатів Южноукраїнської міської ради через засоби масової інформації</t>
  </si>
  <si>
    <t>грн.</t>
  </si>
  <si>
    <t xml:space="preserve"> придбання квітів, папок, біг-бордів, сіті-лайтів, сувенірної продукції, ритуальних вінків, подарунків </t>
  </si>
  <si>
    <t>оплата послуг з розміщеня біг-бордів, сіті-лайтів</t>
  </si>
  <si>
    <t>0217680</t>
  </si>
  <si>
    <t>7680</t>
  </si>
  <si>
    <t>Членські внески до асоціацій органів місцевого самоврядування</t>
  </si>
  <si>
    <t xml:space="preserve"> сплата членських внесків до Асоціації міст України  та  Асоціації  "Енергоефективні міста України"</t>
  </si>
  <si>
    <t>Міська програма щодо організації мобілізаційної роботи та територіальної оборони в м.Южноукраїнську на 2018-2021 роки</t>
  </si>
  <si>
    <t>0218220</t>
  </si>
  <si>
    <t>8220</t>
  </si>
  <si>
    <t>0380</t>
  </si>
  <si>
    <t>Заходи та роботи з мобілізаційної підготовки місцевого значення</t>
  </si>
  <si>
    <t> придбання паливо-мастильних матеріалів</t>
  </si>
  <si>
    <t> відшкодування витрат на перевезення резервістів опертивного резерву І черги на навчальні (перевірочні) та спеціальні військові збори в мирний час та особливий період</t>
  </si>
  <si>
    <t>0600000</t>
  </si>
  <si>
    <t>Управління освіти Южноукраїнської міської ради</t>
  </si>
  <si>
    <t>0610000</t>
  </si>
  <si>
    <t>Програма розвитку освіти в м.Южноукраїнську на 2016-2020 роки</t>
  </si>
  <si>
    <t>0800000</t>
  </si>
  <si>
    <t>Департамент соціальних питань та охорони здоров'я Южноукраїнської міської ради</t>
  </si>
  <si>
    <t>0810000</t>
  </si>
  <si>
    <t>Міська комплексна Програма «Охорона здоров`я в місті Южноукраїнську» на  2017-2022 роки</t>
  </si>
  <si>
    <t>0812141</t>
  </si>
  <si>
    <t>2141</t>
  </si>
  <si>
    <t>0763</t>
  </si>
  <si>
    <t>Програми і централізовані заходи з імунопрофілактики</t>
  </si>
  <si>
    <t>0812142</t>
  </si>
  <si>
    <t>2142</t>
  </si>
  <si>
    <t xml:space="preserve">Програми і централізовані заходи боротьби з туберкульозом </t>
  </si>
  <si>
    <t>в частині заходів протидії  захворюванню на туберкульоз, в тому числі:</t>
  </si>
  <si>
    <t>матеріальний супровід хворих до місця лікування та в зворотньому шляху</t>
  </si>
  <si>
    <t>придбання харчових пайків для хворих, які не переривають лікування</t>
  </si>
  <si>
    <t>0812143</t>
  </si>
  <si>
    <t>2143</t>
  </si>
  <si>
    <t>Програми і централізовані заходи профілактики ВІЛ-інфекції/СНІДу</t>
  </si>
  <si>
    <t>0812145</t>
  </si>
  <si>
    <t>2145</t>
  </si>
  <si>
    <t xml:space="preserve">Централізовані заходи з лікування онкологічних хворих </t>
  </si>
  <si>
    <t>в частині надання матеріальної допомоги онкохворим на лікування</t>
  </si>
  <si>
    <t>0812152</t>
  </si>
  <si>
    <t>2152</t>
  </si>
  <si>
    <t>Інші програми та заходи у сфері охорони здоров’я</t>
  </si>
  <si>
    <t>в тому числі:</t>
  </si>
  <si>
    <t>в частині  безкоштовного  забезпечення лікарськими засобами  хворих, які перенесли гострий інфаркт міокарду (перші шість місяців) та які мають протезування клапанів серця</t>
  </si>
  <si>
    <t xml:space="preserve">в частині оплати за навчання випускників закладів освіти міста на лікарів сімейної медицини.          </t>
  </si>
  <si>
    <t>в частині відшкодування вартості лікарських, наркотичних засобів для полегшення болю паліативних пацієнтів у термінальній стадії прогресування захворювання</t>
  </si>
  <si>
    <t>0812111</t>
  </si>
  <si>
    <t>2111</t>
  </si>
  <si>
    <t>0726</t>
  </si>
  <si>
    <t>обслуговування програми "Бюджет Ua Медицина"</t>
  </si>
  <si>
    <t>в частині виплати компенсації на харчування донорів та одноразової виплати до Дня донора</t>
  </si>
  <si>
    <t xml:space="preserve">Міська програма зайнятості  населення міста Южноукраїнська </t>
  </si>
  <si>
    <t>0813210</t>
  </si>
  <si>
    <t>3210</t>
  </si>
  <si>
    <t>1050</t>
  </si>
  <si>
    <t xml:space="preserve">Організація та проведення громадських робіт </t>
  </si>
  <si>
    <t>оплата громадських робіт на умовах співфінансування з  Южноукраїнським міським центром зайнятості</t>
  </si>
  <si>
    <t>Соціальна програма підтримки учасників АТО та членів їх сімей  на 2016-2020 рік</t>
  </si>
  <si>
    <t>0813180</t>
  </si>
  <si>
    <t>3180</t>
  </si>
  <si>
    <t>1060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</si>
  <si>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</si>
  <si>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компенсація вартості житлово - комунальних послуг</t>
  </si>
  <si>
    <t>0813190</t>
  </si>
  <si>
    <t>3190</t>
  </si>
  <si>
    <t>Соціальний захист ветеранів війни та праці</t>
  </si>
  <si>
    <t>0813191</t>
  </si>
  <si>
    <t>3191</t>
  </si>
  <si>
    <t>1030</t>
  </si>
  <si>
    <t>Інші видатки на соціальний захист ветеранів війни та праці</t>
  </si>
  <si>
    <t>надання одноразової матеріальної допомоги сім'ям загиблих учасників АТО, відшкодування проїзду до санаторію  в межах області, одноразова матеріальна допомога учасникам АТО, які отримали поранення та знаходяться на стаціонарному лікуванні, одноразова матеріальна допомога демобілізованим учасникам АТО, одноразова матеріальна допомога членам сімей військовослужбовців, загиблих в АТО, на санаторно - курортне лікування</t>
  </si>
  <si>
    <t>0813192</t>
  </si>
  <si>
    <t>3192</t>
  </si>
  <si>
    <t>Надання фінансової підтримки громадським організаціям ветеранів і осіб з інвалідністю, діяльність яких має соціальну спрямованість</t>
  </si>
  <si>
    <t>фінансова підтримка громадської організації "Воїни та ветерани антитерористичної операції" (одержувач бюджетних коштів)</t>
  </si>
  <si>
    <t>0819770</t>
  </si>
  <si>
    <t>9770</t>
  </si>
  <si>
    <t>Інші субвенції з місцевого бюджету</t>
  </si>
  <si>
    <t xml:space="preserve">субвенція з міського бюджету на співфінансування  з обласним  бюджетом видатків на забезпечення житлом сімей учасників антитерористичної операції на сході України, які перебувають на квартирному обліку, відповідно до Комплексної програми соціального захисту населення «Турбота» на період до 2020 року Миколаївської обласної ради </t>
  </si>
  <si>
    <t>Міська комплексна  програма "Турбота" на 2018-2022 роки</t>
  </si>
  <si>
    <t>0813031</t>
  </si>
  <si>
    <t>3031</t>
  </si>
  <si>
    <t>Надання інших пільг окремим категоріям громадян відповідно до законодавства</t>
  </si>
  <si>
    <t>0813032</t>
  </si>
  <si>
    <t>3032</t>
  </si>
  <si>
    <t>1070</t>
  </si>
  <si>
    <t>Надання пільг окремим категоріям громадян з оплати послуг зв'язку</t>
  </si>
  <si>
    <t>0813033</t>
  </si>
  <si>
    <t>3033</t>
  </si>
  <si>
    <t>Компенсаційні виплати на пільговий проїзд автомобільним транспортом окремим категоріям громадян</t>
  </si>
  <si>
    <t>0813035</t>
  </si>
  <si>
    <t>3035</t>
  </si>
  <si>
    <t>Компенсаційні виплати за пільговий проїзд окремих категорій громадян на залізничному транспорті</t>
  </si>
  <si>
    <t>0813160</t>
  </si>
  <si>
    <t>3160</t>
  </si>
  <si>
    <t>1010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</si>
  <si>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</si>
  <si>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0813242</t>
  </si>
  <si>
    <t>3242</t>
  </si>
  <si>
    <t>1090</t>
  </si>
  <si>
    <t>Інші заходи у сфері соціального захисту і соціального забезпечення</t>
  </si>
  <si>
    <t>відшкодування проїзду до санаторію в межах області, придбання санаторно - курортних путівок ветеранам війни, праці, інвалідам та учасникам бойових дій</t>
  </si>
  <si>
    <t>надання пільг окремим категоріям громадян з послуг зв’язку</t>
  </si>
  <si>
    <t>компенсація за пільговий проїзд  окремим категоріям громадян на приміських та дачних маршрутах автомобільним транспортом</t>
  </si>
  <si>
    <t>компенсація за пільговий проїзд  окремим категоріям громадян залізничним транспортом</t>
  </si>
  <si>
    <t>компенсація фізичним особам, які надають соціальні послуги</t>
  </si>
  <si>
    <t>компенсація вартості житлово-комунальних послуг учасникам бойових дій, інвалідам по зору І та ІІ груп, почесним громадянам міста</t>
  </si>
  <si>
    <t>Управління молоді, спорту та культури Южноукраїнської міської ради</t>
  </si>
  <si>
    <t>Комплексна програма  "Молоде покоління  м.Южноукраїнська" на 2016-2020 роки</t>
  </si>
  <si>
    <t>придбання паливо-мастильних матеріалів для забезпечення військомату транспортом на період призовної кампанії</t>
  </si>
  <si>
    <t>Комплексна програма  розвитку культури, фізичної культури, спорту та туризму в місті Южноукраїнську на 2014-2018 роки</t>
  </si>
  <si>
    <t>1014082</t>
  </si>
  <si>
    <t>4082</t>
  </si>
  <si>
    <t>0829</t>
  </si>
  <si>
    <t>Інші заходи в галузі культури і мистецтва</t>
  </si>
  <si>
    <t>Організація та проведення заходів культурно - масового спрямування, придбання призів, квітів, атрибутики, подарунків,  поліграфічних матеріалів, сувенірної продукції</t>
  </si>
  <si>
    <t>1013133</t>
  </si>
  <si>
    <t>3133</t>
  </si>
  <si>
    <t>1040</t>
  </si>
  <si>
    <t>Інші заходи та заклади молодіжної політики</t>
  </si>
  <si>
    <t xml:space="preserve">Демонтаж новорічної ялинки  (одержувач коштів - КП СКГ) </t>
  </si>
  <si>
    <t>1015011</t>
  </si>
  <si>
    <t>5011</t>
  </si>
  <si>
    <t>0810</t>
  </si>
  <si>
    <t>Проведення навчально - тренувальних зборів і змагань з олімпійських видів спорту - всього,                                                                                        в тому числі:</t>
  </si>
  <si>
    <t>1015012</t>
  </si>
  <si>
    <t>5012</t>
  </si>
  <si>
    <t>Проведення навчально - тренувальних зборів і змагань з неолімпійських видів спорту</t>
  </si>
  <si>
    <t>1015061</t>
  </si>
  <si>
    <t>5061</t>
  </si>
  <si>
    <t xml:space="preserve">Забезпечення діяльності місцевих центрів фізичного здоро*я населення "Спорт для всіх" та проведення фізкультурно - масових заходів серед населення регіону </t>
  </si>
  <si>
    <t>Проведення навчально-тренувальних зборів і змагань з олімпійських видів спорту, придбання призів, спортивної форми, спортінвентарю та ін.</t>
  </si>
  <si>
    <t>Проведення навчально-тренувальних зборів і змагань з неолімпійських видів спорту, придбання призів, спортивної форми, спортінвентарю та ін.</t>
  </si>
  <si>
    <t>Проведення загальноміських заходів та змагань з фізичної культури, придбання призів, спортивної форми, спортінвентарю та ін.</t>
  </si>
  <si>
    <t>0470</t>
  </si>
  <si>
    <t>Реалізація програм і заходів в галузі туризму та курортів</t>
  </si>
  <si>
    <t>Проведення заходів у галузі туризму (виготовленя фотозони, поліграфічного матеріалу для банерів, біл- бордів, відзначення Всесвітнього дня туризму, Дня Європи, розробка туристичних маршрутів)</t>
  </si>
  <si>
    <t>2900000</t>
  </si>
  <si>
    <t>Управління з питань надзвичайних ситуацій та взаємодії з правоохоронними органами Южноукраїнської міської ради</t>
  </si>
  <si>
    <t>2910000</t>
  </si>
  <si>
    <t>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t>
  </si>
  <si>
    <t>2917370</t>
  </si>
  <si>
    <t>обладнання громадських місць, житлових та адміністративних будівель засобами відеоспостерження;  придбання кондиціонеру</t>
  </si>
  <si>
    <t>2918230</t>
  </si>
  <si>
    <t>8230</t>
  </si>
  <si>
    <t>Інші заходи громадського порядку та безпеки</t>
  </si>
  <si>
    <t>технічне обслуговування системи відеоспостереження, бронювання використання місця в ККЕ, охорона серверної</t>
  </si>
  <si>
    <t>технічне обслуговування аналізатора парів спирту</t>
  </si>
  <si>
    <t xml:space="preserve">Цільова  програма захисту населення і територій від надзвичайних ситуацій техногенного та природного  характеру  на 2018-2022 роки  </t>
  </si>
  <si>
    <t>2918110</t>
  </si>
  <si>
    <t>8110</t>
  </si>
  <si>
    <t>0320</t>
  </si>
  <si>
    <t>Заходи запобігання та ліквідації надзвичайних ситуацій та наслідків стихійного лиха</t>
  </si>
  <si>
    <t xml:space="preserve">Очищення вулиць та доріг від снігу та обробка протиожеледними матеріалами - одержувач бюджетних коштів - комунальне підприємство "Служба комунального господарства"  </t>
  </si>
  <si>
    <t>капітальний ремонт вантажного ліфта, в т.ч. експертне обстеження</t>
  </si>
  <si>
    <t xml:space="preserve">Код Програмної класифікації видатків та кредитування місцевих бюджетів  </t>
  </si>
  <si>
    <t xml:space="preserve">Код Типової програмної класифікації видатків та кредитування місцевих бюджетів </t>
  </si>
  <si>
    <t xml:space="preserve">Код Функціональної класифікації видатків та кредитування бюджету </t>
  </si>
  <si>
    <t>Найменування головного розпорядника коштів/ відповідального виконавця, найменування бюджетної програми згідно з Типовою програмною класифікацією видатків та кредитування місцевих бюджетів</t>
  </si>
  <si>
    <r>
      <t xml:space="preserve">Програма приватизації майна комунальної власності територіальної громади міста Южноукраїнська на 2018-2020 роки </t>
    </r>
    <r>
      <rPr>
        <sz val="14"/>
        <rFont val="Times New Roman"/>
        <family val="1"/>
        <charset val="204"/>
      </rPr>
      <t xml:space="preserve">в частині видатків, пов"язаних з підготовкою об"ектів до приватизації, опублікування оголошень в засобах масової інформації, тощо) </t>
    </r>
  </si>
  <si>
    <r>
      <t xml:space="preserve">Програма Капітального будівництва об'єктів житлово-комунального господарства  і соціальної інфраструктури м.Южноукраїнську на 2016-2020 роки, </t>
    </r>
    <r>
      <rPr>
        <sz val="14"/>
        <rFont val="Times New Roman"/>
        <family val="1"/>
        <charset val="204"/>
      </rPr>
      <t>всього в тому числі:</t>
    </r>
  </si>
  <si>
    <r>
      <t xml:space="preserve">Міська програма Питна вода  міста  Южноукраїнська на 2007-2020 роки </t>
    </r>
    <r>
      <rPr>
        <sz val="14"/>
        <rFont val="Times New Roman"/>
        <family val="1"/>
        <charset val="204"/>
      </rPr>
      <t>в частині проведення санітарно-хімічних та бактеріологічних досліджень питної води -- одержувач бюджетних коштів - комунальне підприємство - "Теплопостачання та водо-каналізаційне господарство"</t>
    </r>
  </si>
  <si>
    <r>
      <t xml:space="preserve">Програма  охорони тваринного світу та регулювання чисельності бродячих тварин в місті  Южноукраїнську на 2017-2021 роки, </t>
    </r>
    <r>
      <rPr>
        <sz val="14"/>
        <rFont val="Times New Roman"/>
        <family val="1"/>
        <charset val="204"/>
      </rPr>
      <t>всього в тому числі за напрямами:</t>
    </r>
  </si>
  <si>
    <r>
      <rPr>
        <b/>
        <sz val="14"/>
        <rFont val="Times New Roman"/>
        <family val="1"/>
        <charset val="204"/>
      </rPr>
      <t>Програма підтримки об'єднань співвласників багатоповерхових будинків на 2019-2023 роки ,</t>
    </r>
    <r>
      <rPr>
        <sz val="14"/>
        <rFont val="Times New Roman"/>
        <family val="1"/>
        <charset val="204"/>
      </rPr>
      <t xml:space="preserve"> в тому числі в розрізі напрямів:</t>
    </r>
  </si>
  <si>
    <r>
      <t xml:space="preserve">Програма розвитку земельних відносин на  2017 - 2021  роки , </t>
    </r>
    <r>
      <rPr>
        <sz val="14"/>
        <rFont val="Times New Roman"/>
        <family val="1"/>
        <charset val="204"/>
      </rPr>
      <t>всього, в тому числі за напрямами:</t>
    </r>
  </si>
  <si>
    <t>придбання лікарських засобів для проведення хіміопрофілактики туберкульору у контактних, ВІЛ-інфікованих та тубінфікованих дітей та препаратів для профілактики побічної дії протитуберкульозних і хіміотерапевтичних засобів (одержувач коштів - некомерційне комунальне підприємство "Южноукраїнський центр надання первинної медико - санітарної допомоги)</t>
  </si>
  <si>
    <t>в частині соціального  супроводу  дітей -сиріт та дітей позбавлених батьківського піклування, хворих на ВІЛ-інфекцію / СНІД (харчування дітей віком  до 2-х років) (одержувач коштів - некомерційне комунальне підприємство "Южноукраїнський центр надання первинної медико - санітарної допомоги)</t>
  </si>
  <si>
    <t>закупівля імунобіологічних препаратів для дітей (одержувач коштів - некомерційне комунальне підприємство "Южноукраїнський центр надання первинної медико - санітарної допомоги)</t>
  </si>
  <si>
    <t>Програма охорони  довкілля та раціонального природокористування міста Южноукраїнська на 2016-2020 роки</t>
  </si>
  <si>
    <t xml:space="preserve">Міська програма "Наше місто" на 2015-2019 роки </t>
  </si>
  <si>
    <t xml:space="preserve">Департамент інфраструктури міського господарства  Южноукраїнської міської ради  </t>
  </si>
  <si>
    <t>Департамент інфраструктури міського господарства  Южноукраїнської міської ради</t>
  </si>
  <si>
    <t>Програма управління  майном комунальної форми власності  міста Южноукраїнська на 2015-2019 роки,</t>
  </si>
  <si>
    <r>
      <t xml:space="preserve">Управління екології, охорони навколишнього середовища та земельних відносин Южноукраїнської міської ради  </t>
    </r>
    <r>
      <rPr>
        <sz val="14"/>
        <rFont val="Times New Roman"/>
        <family val="1"/>
        <charset val="204"/>
      </rPr>
      <t/>
    </r>
  </si>
  <si>
    <t xml:space="preserve">Управління екології, охорони навколишнього середовища та земельних відносин Южноукраїнської міської ради  </t>
  </si>
  <si>
    <t>Начальник фінансового управління Южноукраїнської міської ради                                                    Т.О.Гончарова</t>
  </si>
  <si>
    <t>Загальний фонд</t>
  </si>
  <si>
    <t>затверджено на звітний період</t>
  </si>
  <si>
    <t>касові видатки за звітний період</t>
  </si>
  <si>
    <t>Найменування міських програм (напрямів, заходів)</t>
  </si>
  <si>
    <t>організація і здійснення робіт з екологічної освіти, проведення інформаційно-виховних лекцій в закладах освіти, проведення семінарів, організація виставок та інших заходів щодо пропаганди охорони навколишнього природного середовища, видання  поліграфічної продукції з екологічної тематики</t>
  </si>
  <si>
    <t>Первинна медична допомога населенню, що надається центрами первинної медичної (медико-санітарної) допомоги</t>
  </si>
  <si>
    <t>Розвиток первинної медико-санітарної допомоги -обслуговування програми</t>
  </si>
  <si>
    <t>2144</t>
  </si>
  <si>
    <t>0812144</t>
  </si>
  <si>
    <t>Централізовані заходи з лікування хворих на цукровий та нецукровий діабет</t>
  </si>
  <si>
    <t>в частині витрат на запобігання хворих на цукровий діабет(препарати інсуліну)</t>
  </si>
  <si>
    <t>затверджено на 2019 рік</t>
  </si>
  <si>
    <t xml:space="preserve">затверджено на 2019 рік </t>
  </si>
  <si>
    <t xml:space="preserve">поточний ремонт гуртожитків для подальшого заселення , в тому числі: (№1 по  вул.Дружби Народів,8; №3 по вул.Миру,9;  №4 по вул.Миру,11)  -  одержувач комунальне підприємство "Житлово-експлуатаційне об"єднання" </t>
  </si>
  <si>
    <t>МП "Капітального будівництва об'єктів житлово-комунального господарства  і соціальної інфраструктури м.Южноукраїнську на 2016-2020 роки"</t>
  </si>
  <si>
    <t>Забезпечення діяльності з виробництва, транспортування, постачання теплової енергії</t>
  </si>
  <si>
    <t>Розробка проектно-кошторисної документації  та експертиза на капітальний ремонт ТРП №2.Заміна одиниць та вузлів технологічного устаткування та їх інженерних мереж по вул.Миру,8 м.Южноукраїнська</t>
  </si>
  <si>
    <t>7130</t>
  </si>
  <si>
    <t>Здійснення заходів із землеустрою</t>
  </si>
  <si>
    <t xml:space="preserve"> виготовлення правовстановлюючих документів на земельні ділянки - 50,0 тис.грн.: комунальному підприємству "Житлово-експлуатаційне об"єднання" - 42,7 тис. грн. , комунальному підприємству "Служба комунального господарства" - 7,3 тис.грн. та розробка технічної документації з нормативної грошової оцінки землі - 300,0 тис.грн.</t>
  </si>
  <si>
    <t>посів газонів на території міста</t>
  </si>
  <si>
    <t>садіння саджанців дерев віком більше 1 року</t>
  </si>
  <si>
    <t>садіння кущів-саджанців (троянди)   віком більше 1 року</t>
  </si>
  <si>
    <t>зарезервовані кошти на цільову фінансову допомогу КП ТВКГ з подолання тарифно фінансових втрат (КЕКВ 2240)</t>
  </si>
  <si>
    <t xml:space="preserve">на виконання рішення Господарського суду Миколаївської області (Наказ Господарського суду від 18.06.2012 року по справі №5016/3702/2011(17/177) одержувач бюджетних коштів - комунальне підприємство - "Теплопостачання та водо-каналізаційне господарство" - 6200,0 тис.грн. , в тому числі за напрямами:   </t>
  </si>
  <si>
    <t>всього в т.ч.:</t>
  </si>
  <si>
    <t xml:space="preserve">капітальний ремонт покрівель 4-х житлових будинків за відповідними адресами </t>
  </si>
  <si>
    <t xml:space="preserve">капітальний ремонт  65-ти ліфтів житлових будинків за відповідними адресами </t>
  </si>
  <si>
    <t>капітальний  ремонт верхнього шару  покриття  бульвару Цвіточний  у м.Южноукраїнську Миколаївської області</t>
  </si>
  <si>
    <t xml:space="preserve">поточний  ремонт об"ектів благоустрою міста: (малих архітектурних форм (50,0 тис.грн.), кабельних мереж вуличного освітлення (30,0тис.грн.), гральних споруд на дитячих та спортивних майданчиках (20,8 тис.грн.), пішохідної доріжки та сходів в парковій зоні від вул.Олімпійська до перехрестя вул.Миру та вул.Паркової (500,0тис.грн.) ) - одержувач - КП СКГ  </t>
  </si>
  <si>
    <t>Надання дошкільної освіти</t>
  </si>
  <si>
    <t>Надання загальної середньої освіти загальноосвітніми навчальними закладами (в т. ч. школою-дитячим садком, інтернатом при школі), спеціалізованими школами, ліцеями, гімназіями, колегіумами</t>
  </si>
  <si>
    <t>Багатопрофільна стаціонарна медична допомога населенню</t>
  </si>
  <si>
    <t>Капітальний ремонт. перепланування приміщень відділення нефрології та діалізу КЗ "ЮМЛ" за адресою вулиця Паркова, 3-В  м.Южноукраїньк Миколаївської області</t>
  </si>
  <si>
    <t xml:space="preserve">Улаштування поручнів біля та в під’їздах житлових будинків </t>
  </si>
  <si>
    <t>Будівництво об'єктів житлово-комунального господарства</t>
  </si>
  <si>
    <t>Реконструкція гуртожитку №6 під житло за адресою вул. вул.Олімпійська,3 (1400,0 тис.грн.)  та технічне переоснащення  інженерних вводів із встановленням приладів обліку теплової енергії, гарячого і холодного водопостачання 7-ми житлових будинків комунальної власності (1325,0 тис.грн.)</t>
  </si>
  <si>
    <t>Будівництво освітніх установ та закладів</t>
  </si>
  <si>
    <t xml:space="preserve">Технічне переоснащення  інженерних вводів із встановленням приладів обліку теплової енергії, гарячого і холодного водопостачання в ДНЗ та ЗОШ та гімназії (1285,0 тис.грн.);  експертиза ПКД за об"ектом  Реконструкція  спортивного майданчика для міні-футболу зі штучним покриттям Южноукраїнської  ЗОШ №4  (10,0 тис.грн.) </t>
  </si>
  <si>
    <t>Реконструкція  спортивного майданчика під міні-футбольне поле зі штучним покриттям Южноукраїнської  загальноосвітньої школи І-ІІІ ступенів №3 по бульвару Цвіточний,5  в м.Южноукраїнськ Миколаївської області, в тому числі розробка проектно-кошторисної документації з проведенням експертизи (кошти співфінансування з обласним бюджетом)</t>
  </si>
  <si>
    <t>харчування тварин -  у пункті тимчасового утримання тварин (500,0 тис.грн.) (одержувач бюджетних коштів - КП СКГ)</t>
  </si>
  <si>
    <t xml:space="preserve"> ветеринарні послуги та медикаменти-у пункті тимчасового утримання тварин - (одержувач бюджетних коштів - КП СКГ)</t>
  </si>
  <si>
    <t xml:space="preserve">улаштування во дворах житлових будинків модулів сортування твердих побутових відходів  - одержувач бюджетних коштів - комунальне підприємство "Житлово-експлуатаційне об"єднання" </t>
  </si>
  <si>
    <t xml:space="preserve"> придбання контейнерів для твердих побутових відходів - одержувач бюджетних коштів - комунальне підприємство "Житлово-експлуатаційне об"єднання" </t>
  </si>
  <si>
    <t>впорядкування (планування) грунту діючого полігону твердих побутових  відходів(одержувач бюджетних коштів - комунальне підприємство "Служба комунального господарства")</t>
  </si>
  <si>
    <r>
      <rPr>
        <b/>
        <sz val="14"/>
        <rFont val="Times New Roman"/>
        <family val="1"/>
        <charset val="204"/>
      </rPr>
      <t xml:space="preserve">Міська програма розвитку  дорожнього руху та його безпеки в місті Южноукраїнську  на 2018-2022 роки , </t>
    </r>
    <r>
      <rPr>
        <sz val="12"/>
        <rFont val="Times New Roman"/>
        <family val="1"/>
        <charset val="204"/>
      </rPr>
      <t>в тому числі за напрямами:</t>
    </r>
  </si>
  <si>
    <t xml:space="preserve">ліквідація усідань і проломів проїзної частини та відновлення всіх видів дорожнього покриття  (одержувач бюджетних коштів - комунальне підприємство "Служба комунального господарства") </t>
  </si>
  <si>
    <t xml:space="preserve"> нанесення або відновлення дорожньої розмітки на вулицях загального користування   (одержувач бюджетних коштів - комунальне підприємство "Служба комунального господарства") </t>
  </si>
  <si>
    <t xml:space="preserve">капітальний ремонт 27-ми ліфтів житлових будинків за відповідними адресами </t>
  </si>
  <si>
    <t>технічне переоснащення  інженерних вводів із встановленням приладів обліку теплової енергії, гарячого і холодного водопостачання 7- ми житлових будинків за відповідними адресами</t>
  </si>
  <si>
    <t>Капітальний ремонт.Улаштування пожежної сигналізації і системи голосового оповіщення  у ЗОШ  №1 (2-ой єтап робіт) -(168,9 тис.грн.);                                                  капітальний ремонт  загальноосвітніх школ м.Южноукраїнська (заміна вікон), в тому числі корегування проектно-кошторисної документації та  експертиза (4551,540 тис.грн.)</t>
  </si>
  <si>
    <t>Капітальний ремонт ДНЗ №8 (4000,0тис.грн.); розробка ПКД на капітальний ремонт басейну ЦРД "Гармонія" (60,0 тис.грн.); капітальний ремонт  дошкільного навчального закладу  №2 "Ромашка" (заміна вікон) по бульвару Курчатова,5 м.Южноукраїнська (1448,460тис.грн.)</t>
  </si>
  <si>
    <t>Будівництво інших об'єктів комунальної власності</t>
  </si>
  <si>
    <r>
      <t>Міська програма Питна вода  міста  Южноукраїнська на 2007-2020 роки</t>
    </r>
    <r>
      <rPr>
        <sz val="12"/>
        <rFont val="Times New Roman"/>
        <family val="1"/>
        <charset val="204"/>
      </rPr>
      <t xml:space="preserve"> в частині проведення санітарно-хімічних та бактеріологічних досліджень питної води -- одержувач бюджетних коштів - комунальне підприємство - "Теплопостачання та водо-каналізаційне господарство"</t>
    </r>
  </si>
  <si>
    <r>
      <rPr>
        <b/>
        <sz val="14"/>
        <rFont val="Times New Roman"/>
        <family val="1"/>
        <charset val="204"/>
      </rPr>
      <t xml:space="preserve">Програма поводження з твердими побутовими  відходами   на території міста Южноукраїнська на 2013 - 2020 роки , </t>
    </r>
    <r>
      <rPr>
        <sz val="12"/>
        <rFont val="Times New Roman"/>
        <family val="1"/>
        <charset val="204"/>
      </rPr>
      <t>в тому числі за напрямами:</t>
    </r>
  </si>
  <si>
    <r>
      <t xml:space="preserve">Програма реформування і розвитку житлово-комунального господарства міста Южноукраїнська на 2016-2020 роки, </t>
    </r>
    <r>
      <rPr>
        <sz val="12"/>
        <rFont val="Times New Roman"/>
        <family val="1"/>
        <charset val="204"/>
      </rPr>
      <t>всього в тому числі в розрізі напрямів:</t>
    </r>
  </si>
  <si>
    <t>0611162</t>
  </si>
  <si>
    <t>1162</t>
  </si>
  <si>
    <t>0990</t>
  </si>
  <si>
    <t>Інші програми та заходи у сфері освіти</t>
  </si>
  <si>
    <t>3700000</t>
  </si>
  <si>
    <t xml:space="preserve">Фінансове  управління Южноукраїнської міської ради </t>
  </si>
  <si>
    <t>3710000</t>
  </si>
  <si>
    <t xml:space="preserve">Фінансове управління Южноукраїнської міської ради </t>
  </si>
  <si>
    <t>Міська програма  "Фонд міської ради на виконання депутатських повноважень" на 2018-2020 роки</t>
  </si>
  <si>
    <t>3717370</t>
  </si>
  <si>
    <t>направлення депутатами коштів на виконання доручень виборців</t>
  </si>
  <si>
    <t>експлуатація системи централізованого оповіщення, пряма лінія звязку на сирену, придбання пам"яток, буклетів, стендів по цивільному захисту</t>
  </si>
  <si>
    <t>всього, в т.ч.:</t>
  </si>
  <si>
    <r>
      <t>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 ,</t>
    </r>
    <r>
      <rPr>
        <sz val="14"/>
        <rFont val="Times New Roman"/>
        <family val="1"/>
        <charset val="204"/>
      </rPr>
      <t xml:space="preserve"> в тому числі:</t>
    </r>
  </si>
  <si>
    <t>матеріальне заохочення членів громадського формування</t>
  </si>
  <si>
    <t>нове будівництво лінійно - кабельних споруд систем відеоспостереження у кабельній каналізації МФ ПАТ "Укртелеком" м. Южноукраїнськ (Будівництво систем відеоспостереження в м. Южноукраїнськ)</t>
  </si>
  <si>
    <t xml:space="preserve">Служба у справах дітей Южноукраїнської міської ради </t>
  </si>
  <si>
    <t>0900000</t>
  </si>
  <si>
    <t>щорічна відзнака "Кращий опікун"</t>
  </si>
  <si>
    <t>проведення спільних рейдів "Діти вулиці"</t>
  </si>
  <si>
    <t>виготовлення буклетів, висвітлення інформації в ЗМІ,  розміщення повідомлень про дітей - сиріт з метою усиновлення</t>
  </si>
  <si>
    <t>Разом:</t>
  </si>
  <si>
    <r>
      <t xml:space="preserve">Міська програма захисту прав дітей "Дитинство" на 2018-2020 роки, </t>
    </r>
    <r>
      <rPr>
        <sz val="14"/>
        <rFont val="Times New Roman"/>
        <family val="1"/>
        <charset val="204"/>
      </rPr>
      <t>всього, в т.ч.:</t>
    </r>
  </si>
  <si>
    <t>придбання новорічних подарунків дітям із соціально незахищених сімей</t>
  </si>
  <si>
    <t xml:space="preserve"> проведення загальноміських заходів, акцій, конкурсів, стимулювання переможців, висвітлення інформації</t>
  </si>
  <si>
    <t>Видавнича діяльність</t>
  </si>
  <si>
    <t>Виявлення та підтримка обдарованих дітей (стипендія міського голови),стимулювання та заохочення обдарованих дітей</t>
  </si>
  <si>
    <t>заохочення,стимулювання праці вчителів</t>
  </si>
  <si>
    <t>придбання призів,грамот,дипломів та матеріалів для проведення конкурсів та загальноміських заходів</t>
  </si>
  <si>
    <t>Імунопрофілактика та захист населення від інфекційних хвороб</t>
  </si>
  <si>
    <t>0813121</t>
  </si>
  <si>
    <r>
      <rPr>
        <b/>
        <sz val="12"/>
        <rFont val="Times New Roman"/>
        <family val="1"/>
        <charset val="204"/>
      </rPr>
      <t>Міська комплексна програма "Молоде покоління м. Южноукраїнська на 2016-2020рр</t>
    </r>
    <r>
      <rPr>
        <sz val="12"/>
        <rFont val="Times New Roman"/>
        <family val="1"/>
        <charset val="204"/>
      </rPr>
      <t>."</t>
    </r>
  </si>
  <si>
    <t>Проведення заходів,висвітлання інформації,придбання канцтоварів для соціальної реклами,школи відповідального батьківства,акцій</t>
  </si>
  <si>
    <t>Субвенція з міського бюджету на співфінансування з обласного бюджету на забезпечення житлом учасників АТО</t>
  </si>
  <si>
    <t xml:space="preserve">до рішення Южноукраїнської міської ради      </t>
  </si>
  <si>
    <t>Виконання бюджету міста Южноукраїнськ за міськими програмами за І квартал 2019 рік</t>
  </si>
  <si>
    <t xml:space="preserve">в частині забезпечення продуктами дитячого харчування дітей перших двох років життя з малозабезпечених сімей- 169,5 тис.грн. (одержувач коштів - некомерційне комунальне підприємство "Южноукраїнський центр надання первинної медико - санітарної допомоги) та дитини, хворої на фенілкетонурію - 36,0 тис.грн., забезпечення контрацептивами жінок із малозабезпечених сімей, ВІЛ-позитивних жінок та інші категорії населення, які потребують розв'язання проблем, що є наслідками статевих відносин </t>
  </si>
  <si>
    <t xml:space="preserve">Поточне утримання та  обслуговуванняоб"ектів благоустрою міста, в тому числі: утримання вулично-дорожньої мережі, скверів, меморіального комплексу,бульварів,кладовища,пляжу (3729,889тис.грн.), очищення вулиць та доріг від снігу та обробка протиожеледними матеріалами ( 260,0 тис.грн.),ел.енергія вуличного освітлення міста, зовнішне освітлення міського цвинтаря та технічне обслуговування мереж вуличного освітлення, ліквідація пошкоджень освітлювальної апаратури (663,583тис.грн.), догляд за зеленими насадженнями, газонами, квітниками, садіння рослин (131,388 тис.грн.),    вивіз сміття із склідуванням (138,0 тис.грн.), охорона міського цвинтаря  (76,177 тис.грн.), утримання біотуалетів(0,963 тис.грн.);  - одержувач бюджетних коштів - КП СКГ  </t>
  </si>
  <si>
    <t xml:space="preserve"> - оплата боргових зобов'язань відповідно до Мирових угод між КП ТВКГ та ВП ЮУ АЕС ДП НАЕК "Енергоатом"</t>
  </si>
  <si>
    <t xml:space="preserve"> - здійснення оплати КП ТВКГ за постачання електричної енергії споживачу ( активна електроенергія) та оплати за послугу з розподілу (передачі) електричної енергії споживачам  </t>
  </si>
  <si>
    <t xml:space="preserve"> - здійснення оплати за спожиту електроенергію КП ТВКГ  у 2018 році</t>
  </si>
  <si>
    <r>
      <rPr>
        <b/>
        <sz val="14"/>
        <rFont val="Times New Roman"/>
        <family val="1"/>
        <charset val="204"/>
      </rPr>
      <t xml:space="preserve">Програма підтримки об'єднань співвласників багатоквартирних будинків на 2019-2023 роки, </t>
    </r>
    <r>
      <rPr>
        <sz val="12"/>
        <rFont val="Times New Roman"/>
        <family val="1"/>
        <charset val="204"/>
      </rPr>
      <t>в тому числі в розрізі напрямів:</t>
    </r>
  </si>
  <si>
    <t>1217461</t>
  </si>
  <si>
    <t>7461</t>
  </si>
  <si>
    <t>0456</t>
  </si>
  <si>
    <t>Утримання та розвиток автомобільних  доріг та  дорожньої інфраструктури за рахунок коштів місцевого бюджету</t>
  </si>
  <si>
    <t>1217310</t>
  </si>
  <si>
    <t>7310</t>
  </si>
  <si>
    <t>Утримання та забезпечення діяльності центрів соціальних служб для сім’ї, дітей та молоді</t>
  </si>
  <si>
    <t>0910000</t>
  </si>
  <si>
    <t>Заходи державної політики з питань дітей та їх соціального захисту</t>
  </si>
  <si>
    <t>0910</t>
  </si>
  <si>
    <t>0921</t>
  </si>
  <si>
    <t>0731</t>
  </si>
  <si>
    <t>0610</t>
  </si>
  <si>
    <t>0433</t>
  </si>
  <si>
    <r>
      <t>від_13.06.</t>
    </r>
    <r>
      <rPr>
        <u/>
        <sz val="14"/>
        <rFont val="Times New Roman"/>
        <family val="1"/>
        <charset val="204"/>
      </rPr>
      <t>___</t>
    </r>
    <r>
      <rPr>
        <sz val="14"/>
        <rFont val="Times New Roman"/>
        <family val="1"/>
        <charset val="204"/>
      </rPr>
      <t>_2019 №_1578______</t>
    </r>
  </si>
  <si>
    <t>Додаток №3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</si>
</sst>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97" formatCode="* #,##0.00;* \-#,##0.00;* &quot;-&quot;??;@"/>
    <numFmt numFmtId="200" formatCode="#,##0.0"/>
  </numFmts>
  <fonts count="34" x14ac:knownFonts="1">
    <font>
      <sz val="10"/>
      <name val="Times New Roman"/>
      <charset val="204"/>
    </font>
    <font>
      <b/>
      <sz val="10"/>
      <name val="Arial"/>
      <charset val="204"/>
    </font>
    <font>
      <sz val="10"/>
      <name val="Times New Roman"/>
      <family val="1"/>
      <charset val="204"/>
    </font>
    <font>
      <b/>
      <sz val="14"/>
      <name val="Times New Roman"/>
      <family val="1"/>
      <charset val="204"/>
    </font>
    <font>
      <sz val="11"/>
      <color indexed="20"/>
      <name val="Calibri"/>
      <family val="2"/>
      <charset val="204"/>
    </font>
    <font>
      <b/>
      <sz val="11"/>
      <color indexed="63"/>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sz val="11"/>
      <color indexed="8"/>
      <name val="Calibri"/>
      <family val="2"/>
      <charset val="204"/>
    </font>
    <font>
      <b/>
      <sz val="11"/>
      <color indexed="52"/>
      <name val="Calibri"/>
      <family val="2"/>
      <charset val="204"/>
    </font>
    <font>
      <sz val="11"/>
      <color indexed="60"/>
      <name val="Calibri"/>
      <family val="2"/>
      <charset val="204"/>
    </font>
    <font>
      <sz val="10"/>
      <name val="Helv"/>
      <charset val="204"/>
    </font>
    <font>
      <sz val="10"/>
      <name val="Arial Cyr"/>
      <charset val="204"/>
    </font>
    <font>
      <u/>
      <sz val="10"/>
      <color indexed="12"/>
      <name val="Arial"/>
      <family val="2"/>
      <charset val="204"/>
    </font>
    <font>
      <sz val="10"/>
      <name val="Courier New"/>
      <family val="3"/>
      <charset val="204"/>
    </font>
    <font>
      <sz val="12"/>
      <name val="Times New Roman"/>
      <family val="1"/>
      <charset val="204"/>
    </font>
    <font>
      <sz val="14"/>
      <name val="Times New Roman"/>
      <family val="1"/>
      <charset val="204"/>
    </font>
    <font>
      <sz val="10"/>
      <color indexed="8"/>
      <name val="Arial"/>
      <family val="2"/>
      <charset val="204"/>
    </font>
    <font>
      <vertAlign val="superscript"/>
      <sz val="12"/>
      <name val="Times New Roman"/>
      <family val="1"/>
      <charset val="204"/>
    </font>
    <font>
      <sz val="16"/>
      <name val="Times New Roman"/>
      <family val="1"/>
      <charset val="204"/>
    </font>
    <font>
      <i/>
      <sz val="14"/>
      <name val="Times New Roman"/>
      <family val="1"/>
      <charset val="204"/>
    </font>
    <font>
      <b/>
      <sz val="14"/>
      <color indexed="10"/>
      <name val="Times New Roman"/>
      <family val="1"/>
      <charset val="204"/>
    </font>
    <font>
      <b/>
      <i/>
      <sz val="14"/>
      <name val="Times New Roman"/>
      <family val="1"/>
      <charset val="204"/>
    </font>
    <font>
      <sz val="14"/>
      <color indexed="10"/>
      <name val="Times New Roman"/>
      <family val="1"/>
      <charset val="204"/>
    </font>
    <font>
      <b/>
      <sz val="12"/>
      <name val="Times New Roman"/>
      <family val="1"/>
      <charset val="204"/>
    </font>
    <font>
      <i/>
      <sz val="12"/>
      <name val="Times New Roman"/>
      <family val="1"/>
      <charset val="204"/>
    </font>
    <font>
      <b/>
      <sz val="16"/>
      <name val="Times New Roman"/>
      <family val="1"/>
      <charset val="204"/>
    </font>
    <font>
      <b/>
      <sz val="10"/>
      <name val="Times New Roman"/>
      <family val="1"/>
      <charset val="204"/>
    </font>
    <font>
      <sz val="14"/>
      <color indexed="8"/>
      <name val="Times New Roman"/>
      <family val="1"/>
      <charset val="204"/>
    </font>
    <font>
      <sz val="20"/>
      <name val="Times New Roman"/>
      <family val="1"/>
      <charset val="204"/>
    </font>
    <font>
      <b/>
      <sz val="18"/>
      <name val="Times New Roman"/>
      <family val="1"/>
      <charset val="204"/>
    </font>
    <font>
      <u/>
      <sz val="14"/>
      <name val="Times New Roman"/>
      <family val="1"/>
      <charset val="204"/>
    </font>
    <font>
      <sz val="14"/>
      <color theme="1"/>
      <name val="Times New Roman"/>
      <family val="1"/>
      <charset val="204"/>
    </font>
  </fonts>
  <fills count="23">
    <fill>
      <patternFill patternType="none"/>
    </fill>
    <fill>
      <patternFill patternType="gray125"/>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s>
  <borders count="1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7">
    <xf numFmtId="0" fontId="0" fillId="0" borderId="0"/>
    <xf numFmtId="0" fontId="9" fillId="2"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10" borderId="0" applyNumberFormat="0" applyBorder="0" applyAlignment="0" applyProtection="0"/>
    <xf numFmtId="0" fontId="9" fillId="9" borderId="0" applyNumberFormat="0" applyBorder="0" applyAlignment="0" applyProtection="0"/>
    <xf numFmtId="0" fontId="9" fillId="3" borderId="0" applyNumberFormat="0" applyBorder="0" applyAlignment="0" applyProtection="0"/>
    <xf numFmtId="0" fontId="9" fillId="5"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0" fontId="9" fillId="3" borderId="0" applyNumberFormat="0" applyBorder="0" applyAlignment="0" applyProtection="0"/>
    <xf numFmtId="0" fontId="9" fillId="13" borderId="0" applyNumberFormat="0" applyBorder="0" applyAlignment="0" applyProtection="0"/>
    <xf numFmtId="0" fontId="8" fillId="14"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13" fillId="0" borderId="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5" borderId="0" applyNumberFormat="0" applyBorder="0" applyAlignment="0" applyProtection="0"/>
    <xf numFmtId="0" fontId="5" fillId="22" borderId="2" applyNumberFormat="0" applyAlignment="0" applyProtection="0"/>
    <xf numFmtId="0" fontId="10" fillId="22" borderId="1" applyNumberFormat="0" applyAlignment="0" applyProtection="0"/>
    <xf numFmtId="0" fontId="14" fillId="0" borderId="0" applyNumberFormat="0" applyFill="0" applyBorder="0" applyAlignment="0" applyProtection="0">
      <alignment vertical="top"/>
      <protection locked="0"/>
    </xf>
    <xf numFmtId="197" fontId="1"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3" fillId="0" borderId="0"/>
    <xf numFmtId="0" fontId="15" fillId="0" borderId="0"/>
    <xf numFmtId="0" fontId="13" fillId="0" borderId="0"/>
    <xf numFmtId="0" fontId="13" fillId="0" borderId="0"/>
    <xf numFmtId="0" fontId="15" fillId="0" borderId="0"/>
    <xf numFmtId="0" fontId="15" fillId="0" borderId="0"/>
    <xf numFmtId="0" fontId="15" fillId="0" borderId="0"/>
    <xf numFmtId="0" fontId="15" fillId="0" borderId="0"/>
    <xf numFmtId="0" fontId="15" fillId="0" borderId="0"/>
    <xf numFmtId="0" fontId="18" fillId="0" borderId="0">
      <alignment vertical="top"/>
    </xf>
    <xf numFmtId="0" fontId="7" fillId="0" borderId="3" applyNumberFormat="0" applyFill="0" applyAlignment="0" applyProtection="0"/>
    <xf numFmtId="0" fontId="11" fillId="12" borderId="0" applyNumberFormat="0" applyBorder="0" applyAlignment="0" applyProtection="0"/>
    <xf numFmtId="0" fontId="13" fillId="0" borderId="0"/>
    <xf numFmtId="0" fontId="4" fillId="4" borderId="0" applyNumberFormat="0" applyBorder="0" applyAlignment="0" applyProtection="0"/>
    <xf numFmtId="0" fontId="6" fillId="0" borderId="0" applyNumberFormat="0" applyFill="0" applyBorder="0" applyAlignment="0" applyProtection="0"/>
    <xf numFmtId="0" fontId="9" fillId="7" borderId="4" applyNumberFormat="0" applyFont="0" applyAlignment="0" applyProtection="0"/>
    <xf numFmtId="0" fontId="12" fillId="0" borderId="0"/>
  </cellStyleXfs>
  <cellXfs count="113">
    <xf numFmtId="0" fontId="0" fillId="0" borderId="0" xfId="0"/>
    <xf numFmtId="0" fontId="16" fillId="0" borderId="5" xfId="0" applyNumberFormat="1" applyFont="1" applyFill="1" applyBorder="1" applyAlignment="1" applyProtection="1">
      <alignment horizontal="center" vertical="center" wrapText="1"/>
    </xf>
    <xf numFmtId="0" fontId="2" fillId="0" borderId="0" xfId="0" applyNumberFormat="1" applyFont="1" applyFill="1" applyAlignment="1" applyProtection="1"/>
    <xf numFmtId="0" fontId="2" fillId="0" borderId="0" xfId="0" applyFont="1" applyFill="1"/>
    <xf numFmtId="0" fontId="2" fillId="0" borderId="6" xfId="0" applyFont="1" applyFill="1" applyBorder="1" applyAlignment="1">
      <alignment horizontal="center"/>
    </xf>
    <xf numFmtId="0" fontId="2" fillId="0" borderId="0" xfId="0" applyFont="1" applyFill="1" applyBorder="1" applyAlignment="1">
      <alignment horizontal="center"/>
    </xf>
    <xf numFmtId="0" fontId="2" fillId="0" borderId="0" xfId="0" applyNumberFormat="1" applyFont="1" applyFill="1" applyBorder="1" applyAlignment="1" applyProtection="1"/>
    <xf numFmtId="0" fontId="2" fillId="0" borderId="0" xfId="0" applyNumberFormat="1" applyFont="1" applyFill="1" applyAlignment="1" applyProtection="1">
      <alignment vertical="center"/>
    </xf>
    <xf numFmtId="0" fontId="2" fillId="0" borderId="0" xfId="0" applyFont="1" applyFill="1" applyAlignment="1">
      <alignment vertical="center"/>
    </xf>
    <xf numFmtId="0" fontId="20" fillId="0" borderId="5" xfId="0" applyNumberFormat="1" applyFont="1" applyFill="1" applyBorder="1" applyAlignment="1" applyProtection="1">
      <alignment vertical="center" wrapText="1"/>
    </xf>
    <xf numFmtId="0" fontId="17" fillId="0" borderId="6" xfId="0" applyNumberFormat="1" applyFont="1" applyFill="1" applyBorder="1" applyAlignment="1" applyProtection="1">
      <alignment horizontal="center"/>
    </xf>
    <xf numFmtId="0" fontId="17" fillId="0" borderId="0" xfId="0" applyNumberFormat="1" applyFont="1" applyFill="1" applyBorder="1" applyAlignment="1" applyProtection="1">
      <alignment horizontal="center" vertical="top"/>
    </xf>
    <xf numFmtId="0" fontId="16" fillId="0" borderId="5" xfId="0" applyNumberFormat="1" applyFont="1" applyFill="1" applyBorder="1" applyAlignment="1" applyProtection="1">
      <alignment horizontal="left" vertical="center" wrapText="1"/>
    </xf>
    <xf numFmtId="0" fontId="16" fillId="0" borderId="5" xfId="0" applyNumberFormat="1" applyFont="1" applyFill="1" applyBorder="1" applyAlignment="1" applyProtection="1">
      <alignment vertical="center" wrapText="1"/>
    </xf>
    <xf numFmtId="49" fontId="16" fillId="0" borderId="5" xfId="0" applyNumberFormat="1" applyFont="1" applyFill="1" applyBorder="1" applyAlignment="1">
      <alignment horizontal="center"/>
    </xf>
    <xf numFmtId="49" fontId="26" fillId="0" borderId="5" xfId="0" applyNumberFormat="1" applyFont="1" applyFill="1" applyBorder="1" applyAlignment="1">
      <alignment horizontal="center"/>
    </xf>
    <xf numFmtId="0" fontId="16" fillId="0" borderId="5" xfId="0" applyFont="1" applyFill="1" applyBorder="1" applyAlignment="1">
      <alignment horizontal="left" wrapText="1"/>
    </xf>
    <xf numFmtId="0" fontId="16" fillId="0" borderId="5" xfId="0" applyNumberFormat="1" applyFont="1" applyFill="1" applyBorder="1" applyAlignment="1" applyProtection="1">
      <alignment horizontal="left" wrapText="1"/>
    </xf>
    <xf numFmtId="0" fontId="25" fillId="0" borderId="5" xfId="0" applyNumberFormat="1" applyFont="1" applyFill="1" applyBorder="1" applyAlignment="1" applyProtection="1">
      <alignment horizontal="left" vertical="center" wrapText="1"/>
    </xf>
    <xf numFmtId="0" fontId="25" fillId="0" borderId="5" xfId="0" applyNumberFormat="1" applyFont="1" applyFill="1" applyBorder="1" applyAlignment="1" applyProtection="1">
      <alignment horizontal="center" vertical="center" wrapText="1"/>
    </xf>
    <xf numFmtId="49" fontId="17" fillId="0" borderId="5" xfId="0" applyNumberFormat="1" applyFont="1" applyFill="1" applyBorder="1" applyAlignment="1">
      <alignment horizontal="center"/>
    </xf>
    <xf numFmtId="0" fontId="17" fillId="0" borderId="5" xfId="0" applyFont="1" applyFill="1" applyBorder="1" applyAlignment="1">
      <alignment horizontal="left" wrapText="1"/>
    </xf>
    <xf numFmtId="0" fontId="16" fillId="0" borderId="5" xfId="0" quotePrefix="1" applyNumberFormat="1" applyFont="1" applyFill="1" applyBorder="1" applyAlignment="1" applyProtection="1">
      <alignment horizontal="left" vertical="center" wrapText="1"/>
    </xf>
    <xf numFmtId="49" fontId="16" fillId="0" borderId="5" xfId="0" applyNumberFormat="1" applyFont="1" applyFill="1" applyBorder="1" applyAlignment="1" applyProtection="1">
      <alignment horizontal="center" vertical="center" wrapText="1"/>
    </xf>
    <xf numFmtId="49" fontId="17" fillId="0" borderId="5" xfId="0" applyNumberFormat="1" applyFont="1" applyFill="1" applyBorder="1" applyAlignment="1" applyProtection="1">
      <alignment horizontal="center" vertical="center" wrapText="1"/>
    </xf>
    <xf numFmtId="0" fontId="17" fillId="0" borderId="5" xfId="0" applyNumberFormat="1" applyFont="1" applyFill="1" applyBorder="1" applyAlignment="1" applyProtection="1">
      <alignment horizontal="center" vertical="center" wrapText="1"/>
    </xf>
    <xf numFmtId="49" fontId="17" fillId="0" borderId="5" xfId="0" applyNumberFormat="1" applyFont="1" applyFill="1" applyBorder="1" applyAlignment="1" applyProtection="1">
      <alignment horizontal="left" vertical="center" wrapText="1"/>
    </xf>
    <xf numFmtId="49" fontId="3" fillId="0" borderId="5" xfId="0" applyNumberFormat="1" applyFont="1" applyFill="1" applyBorder="1" applyAlignment="1" applyProtection="1">
      <alignment horizontal="center" vertical="center" wrapText="1"/>
    </xf>
    <xf numFmtId="49" fontId="3" fillId="0" borderId="5" xfId="0" applyNumberFormat="1" applyFont="1" applyFill="1" applyBorder="1" applyAlignment="1" applyProtection="1">
      <alignment horizontal="left" vertical="center" wrapText="1"/>
    </xf>
    <xf numFmtId="0" fontId="17" fillId="0" borderId="5" xfId="0" applyNumberFormat="1" applyFont="1" applyFill="1" applyBorder="1" applyAlignment="1" applyProtection="1">
      <alignment horizontal="left" vertical="center" wrapText="1"/>
    </xf>
    <xf numFmtId="49" fontId="16" fillId="0" borderId="5" xfId="0" applyNumberFormat="1" applyFont="1" applyFill="1" applyBorder="1" applyAlignment="1" applyProtection="1">
      <alignment horizontal="left" vertical="center" wrapText="1"/>
    </xf>
    <xf numFmtId="0" fontId="28" fillId="0" borderId="0" xfId="0" applyNumberFormat="1" applyFont="1" applyFill="1" applyAlignment="1" applyProtection="1"/>
    <xf numFmtId="0" fontId="28" fillId="0" borderId="0" xfId="0" applyFont="1" applyFill="1"/>
    <xf numFmtId="49" fontId="25" fillId="0" borderId="5" xfId="0" applyNumberFormat="1" applyFont="1" applyFill="1" applyBorder="1" applyAlignment="1" applyProtection="1">
      <alignment horizontal="center" vertical="center" wrapText="1"/>
    </xf>
    <xf numFmtId="0" fontId="29" fillId="0" borderId="5" xfId="0" applyFont="1" applyFill="1" applyBorder="1" applyAlignment="1">
      <alignment horizontal="left" wrapText="1"/>
    </xf>
    <xf numFmtId="0" fontId="17" fillId="0" borderId="5" xfId="0" applyFont="1" applyFill="1" applyBorder="1" applyAlignment="1">
      <alignment wrapText="1"/>
    </xf>
    <xf numFmtId="49" fontId="17" fillId="0" borderId="5" xfId="0" applyNumberFormat="1" applyFont="1" applyFill="1" applyBorder="1" applyAlignment="1">
      <alignment horizontal="center" wrapText="1"/>
    </xf>
    <xf numFmtId="0" fontId="2" fillId="0" borderId="5" xfId="0" applyNumberFormat="1" applyFont="1" applyFill="1" applyBorder="1" applyAlignment="1" applyProtection="1"/>
    <xf numFmtId="0" fontId="27" fillId="0" borderId="5" xfId="0" applyNumberFormat="1" applyFont="1" applyFill="1" applyBorder="1" applyAlignment="1" applyProtection="1">
      <alignment horizontal="center" vertical="center" wrapText="1"/>
    </xf>
    <xf numFmtId="3" fontId="25" fillId="0" borderId="5" xfId="0" applyNumberFormat="1" applyFont="1" applyFill="1" applyBorder="1" applyAlignment="1" applyProtection="1">
      <alignment horizontal="center" vertical="center" wrapText="1"/>
    </xf>
    <xf numFmtId="3" fontId="16" fillId="0" borderId="5" xfId="0" applyNumberFormat="1" applyFont="1" applyFill="1" applyBorder="1" applyAlignment="1" applyProtection="1">
      <alignment horizontal="center" vertical="center" wrapText="1"/>
    </xf>
    <xf numFmtId="3" fontId="16" fillId="0" borderId="5" xfId="0" applyNumberFormat="1" applyFont="1" applyFill="1" applyBorder="1" applyAlignment="1" applyProtection="1">
      <alignment horizontal="center" vertical="center"/>
    </xf>
    <xf numFmtId="3" fontId="3" fillId="0" borderId="5"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left" vertical="center" wrapText="1"/>
    </xf>
    <xf numFmtId="0" fontId="3" fillId="0" borderId="5" xfId="0" quotePrefix="1" applyNumberFormat="1" applyFont="1" applyFill="1" applyBorder="1" applyAlignment="1" applyProtection="1">
      <alignment horizontal="left" vertical="center" wrapText="1"/>
    </xf>
    <xf numFmtId="0" fontId="3" fillId="0" borderId="5" xfId="0" quotePrefix="1" applyNumberFormat="1" applyFont="1" applyFill="1" applyBorder="1" applyAlignment="1" applyProtection="1">
      <alignment vertical="center" wrapText="1"/>
    </xf>
    <xf numFmtId="0" fontId="3" fillId="0" borderId="5" xfId="0" applyNumberFormat="1" applyFont="1" applyFill="1" applyBorder="1" applyAlignment="1" applyProtection="1">
      <alignment vertical="center" wrapText="1"/>
    </xf>
    <xf numFmtId="49" fontId="16" fillId="0" borderId="5" xfId="0" applyNumberFormat="1" applyFont="1" applyFill="1" applyBorder="1" applyAlignment="1">
      <alignment horizontal="justify" wrapText="1"/>
    </xf>
    <xf numFmtId="0" fontId="16" fillId="0" borderId="6" xfId="0" applyNumberFormat="1" applyFont="1" applyFill="1" applyBorder="1" applyAlignment="1" applyProtection="1">
      <alignment horizontal="left" vertical="center"/>
    </xf>
    <xf numFmtId="200" fontId="16" fillId="0" borderId="5" xfId="0" applyNumberFormat="1" applyFont="1" applyFill="1" applyBorder="1" applyAlignment="1" applyProtection="1">
      <alignment horizontal="center" vertical="center" wrapText="1"/>
    </xf>
    <xf numFmtId="200" fontId="25" fillId="0" borderId="5" xfId="0" applyNumberFormat="1" applyFont="1" applyFill="1" applyBorder="1" applyAlignment="1" applyProtection="1">
      <alignment horizontal="center" vertical="center" wrapText="1"/>
    </xf>
    <xf numFmtId="200" fontId="2" fillId="0" borderId="0" xfId="0" applyNumberFormat="1" applyFont="1" applyFill="1" applyBorder="1" applyAlignment="1">
      <alignment horizontal="center"/>
    </xf>
    <xf numFmtId="200" fontId="2" fillId="0" borderId="0" xfId="0" applyNumberFormat="1" applyFont="1" applyFill="1" applyAlignment="1" applyProtection="1"/>
    <xf numFmtId="3" fontId="16" fillId="0" borderId="5" xfId="49" applyNumberFormat="1" applyFont="1" applyFill="1" applyBorder="1" applyAlignment="1">
      <alignment horizontal="center" vertical="top"/>
    </xf>
    <xf numFmtId="3" fontId="25" fillId="0" borderId="5" xfId="49" applyNumberFormat="1" applyFont="1" applyFill="1" applyBorder="1" applyAlignment="1">
      <alignment horizontal="center" vertical="top"/>
    </xf>
    <xf numFmtId="0" fontId="17" fillId="0" borderId="5" xfId="0" quotePrefix="1" applyNumberFormat="1" applyFont="1" applyFill="1" applyBorder="1" applyAlignment="1" applyProtection="1">
      <alignment horizontal="left" vertical="center" wrapText="1"/>
    </xf>
    <xf numFmtId="3" fontId="17" fillId="0" borderId="5" xfId="0" applyNumberFormat="1" applyFont="1" applyFill="1" applyBorder="1" applyAlignment="1" applyProtection="1">
      <alignment horizontal="center" vertical="center" wrapText="1"/>
    </xf>
    <xf numFmtId="0" fontId="17" fillId="0" borderId="5" xfId="0" applyNumberFormat="1" applyFont="1" applyFill="1" applyBorder="1" applyAlignment="1" applyProtection="1">
      <alignment vertical="center" wrapText="1"/>
    </xf>
    <xf numFmtId="197" fontId="3" fillId="0" borderId="5" xfId="29" applyFont="1" applyFill="1" applyBorder="1" applyAlignment="1" applyProtection="1">
      <alignment horizontal="center" vertical="center" wrapText="1"/>
    </xf>
    <xf numFmtId="0" fontId="16" fillId="0" borderId="5" xfId="0" applyFont="1" applyFill="1" applyBorder="1" applyAlignment="1">
      <alignment horizontal="justify" wrapText="1"/>
    </xf>
    <xf numFmtId="0" fontId="17" fillId="0" borderId="0" xfId="0" applyFont="1" applyFill="1" applyAlignment="1">
      <alignment wrapText="1"/>
    </xf>
    <xf numFmtId="0" fontId="17" fillId="0" borderId="0" xfId="0" applyFont="1" applyFill="1" applyAlignment="1"/>
    <xf numFmtId="3" fontId="26" fillId="0" borderId="5" xfId="0" applyNumberFormat="1" applyFont="1" applyFill="1" applyBorder="1" applyAlignment="1" applyProtection="1">
      <alignment horizontal="center" vertical="center" wrapText="1"/>
    </xf>
    <xf numFmtId="0" fontId="26" fillId="0" borderId="5" xfId="0" applyNumberFormat="1" applyFont="1" applyFill="1" applyBorder="1" applyAlignment="1" applyProtection="1">
      <alignment horizontal="left" vertical="center" wrapText="1"/>
    </xf>
    <xf numFmtId="3" fontId="28" fillId="0" borderId="0" xfId="0" applyNumberFormat="1" applyFont="1" applyFill="1"/>
    <xf numFmtId="49" fontId="17" fillId="0" borderId="0" xfId="0" applyNumberFormat="1" applyFont="1" applyFill="1" applyBorder="1" applyAlignment="1" applyProtection="1">
      <alignment horizontal="center" wrapText="1"/>
      <protection locked="0"/>
    </xf>
    <xf numFmtId="0" fontId="17" fillId="0" borderId="5" xfId="0" applyFont="1" applyFill="1" applyBorder="1" applyAlignment="1">
      <alignment horizontal="left" wrapText="1" shrinkToFit="1"/>
    </xf>
    <xf numFmtId="0" fontId="16" fillId="0" borderId="5" xfId="28" applyFont="1" applyFill="1" applyBorder="1" applyAlignment="1" applyProtection="1">
      <alignment wrapText="1"/>
    </xf>
    <xf numFmtId="49" fontId="3" fillId="0" borderId="5" xfId="0" applyNumberFormat="1" applyFont="1" applyFill="1" applyBorder="1" applyAlignment="1">
      <alignment horizontal="center"/>
    </xf>
    <xf numFmtId="49" fontId="23" fillId="0" borderId="5" xfId="0" applyNumberFormat="1" applyFont="1" applyFill="1" applyBorder="1" applyAlignment="1">
      <alignment horizontal="center" wrapText="1"/>
    </xf>
    <xf numFmtId="0" fontId="3" fillId="0" borderId="5" xfId="0" applyFont="1" applyFill="1" applyBorder="1" applyAlignment="1">
      <alignment horizontal="left" wrapText="1"/>
    </xf>
    <xf numFmtId="0" fontId="3" fillId="0" borderId="0" xfId="0" applyNumberFormat="1" applyFont="1" applyFill="1" applyAlignment="1" applyProtection="1"/>
    <xf numFmtId="0" fontId="3" fillId="0" borderId="0" xfId="0" applyFont="1" applyFill="1"/>
    <xf numFmtId="49" fontId="3" fillId="0" borderId="5" xfId="0" applyNumberFormat="1" applyFont="1" applyFill="1" applyBorder="1" applyAlignment="1">
      <alignment horizontal="center" wrapText="1"/>
    </xf>
    <xf numFmtId="49" fontId="21" fillId="0" borderId="5" xfId="0" applyNumberFormat="1" applyFont="1" applyFill="1" applyBorder="1" applyAlignment="1">
      <alignment horizontal="center" wrapText="1"/>
    </xf>
    <xf numFmtId="0" fontId="17" fillId="0" borderId="5" xfId="0" applyFont="1" applyFill="1" applyBorder="1" applyAlignment="1">
      <alignment horizontal="justify" wrapText="1"/>
    </xf>
    <xf numFmtId="0" fontId="3" fillId="0" borderId="5" xfId="0" applyFont="1" applyFill="1" applyBorder="1" applyAlignment="1">
      <alignment horizontal="center" wrapText="1"/>
    </xf>
    <xf numFmtId="0" fontId="3" fillId="0" borderId="5" xfId="0" applyNumberFormat="1" applyFont="1" applyFill="1" applyBorder="1" applyAlignment="1" applyProtection="1">
      <alignment horizontal="center" vertical="center" wrapText="1"/>
    </xf>
    <xf numFmtId="0" fontId="22" fillId="0" borderId="5" xfId="0" applyFont="1" applyFill="1" applyBorder="1" applyAlignment="1">
      <alignment horizontal="center" wrapText="1"/>
    </xf>
    <xf numFmtId="0" fontId="17" fillId="0" borderId="5" xfId="0" applyFont="1" applyFill="1" applyBorder="1" applyAlignment="1">
      <alignment horizontal="center" wrapText="1"/>
    </xf>
    <xf numFmtId="0" fontId="24" fillId="0" borderId="5" xfId="0" applyFont="1" applyFill="1" applyBorder="1" applyAlignment="1">
      <alignment horizontal="center" wrapText="1"/>
    </xf>
    <xf numFmtId="0" fontId="27" fillId="0" borderId="5" xfId="0" applyFont="1" applyFill="1" applyBorder="1" applyAlignment="1">
      <alignment horizontal="left" wrapText="1"/>
    </xf>
    <xf numFmtId="3" fontId="20" fillId="0" borderId="5" xfId="49" applyNumberFormat="1" applyFont="1" applyFill="1" applyBorder="1" applyAlignment="1">
      <alignment horizontal="center" vertical="top"/>
    </xf>
    <xf numFmtId="0" fontId="16" fillId="0" borderId="5" xfId="0" applyFont="1" applyFill="1" applyBorder="1" applyAlignment="1">
      <alignment horizontal="center" wrapText="1"/>
    </xf>
    <xf numFmtId="49" fontId="16" fillId="0" borderId="5" xfId="0" applyNumberFormat="1" applyFont="1" applyFill="1" applyBorder="1" applyAlignment="1">
      <alignment horizontal="center" wrapText="1"/>
    </xf>
    <xf numFmtId="200" fontId="16" fillId="0" borderId="5" xfId="49" applyNumberFormat="1" applyFont="1" applyFill="1" applyBorder="1" applyAlignment="1">
      <alignment horizontal="center" vertical="top"/>
    </xf>
    <xf numFmtId="3" fontId="3" fillId="0" borderId="5" xfId="49" applyNumberFormat="1" applyFont="1" applyFill="1" applyBorder="1" applyAlignment="1">
      <alignment horizontal="center" vertical="top"/>
    </xf>
    <xf numFmtId="49" fontId="3" fillId="0" borderId="5" xfId="0" applyNumberFormat="1" applyFont="1" applyFill="1" applyBorder="1" applyAlignment="1" applyProtection="1">
      <alignment horizontal="center" wrapText="1"/>
      <protection locked="0"/>
    </xf>
    <xf numFmtId="49" fontId="22" fillId="0" borderId="5" xfId="0" applyNumberFormat="1" applyFont="1" applyFill="1" applyBorder="1" applyAlignment="1" applyProtection="1">
      <alignment horizontal="center" wrapText="1"/>
      <protection locked="0"/>
    </xf>
    <xf numFmtId="0" fontId="3" fillId="0" borderId="5" xfId="0" applyFont="1" applyFill="1" applyBorder="1" applyAlignment="1" applyProtection="1">
      <alignment horizontal="left" wrapText="1"/>
      <protection locked="0"/>
    </xf>
    <xf numFmtId="0" fontId="17" fillId="0" borderId="5" xfId="0" applyFont="1" applyFill="1" applyBorder="1" applyAlignment="1" applyProtection="1">
      <alignment horizontal="left" wrapText="1"/>
      <protection locked="0"/>
    </xf>
    <xf numFmtId="2" fontId="16" fillId="0" borderId="5" xfId="0" applyNumberFormat="1" applyFont="1" applyFill="1" applyBorder="1" applyAlignment="1">
      <alignment wrapText="1"/>
    </xf>
    <xf numFmtId="3" fontId="17" fillId="0" borderId="5" xfId="49" applyNumberFormat="1" applyFont="1" applyFill="1" applyBorder="1" applyAlignment="1">
      <alignment horizontal="center" vertical="top"/>
    </xf>
    <xf numFmtId="0" fontId="25" fillId="0" borderId="5" xfId="0" applyFont="1" applyFill="1" applyBorder="1" applyAlignment="1">
      <alignment horizontal="left" wrapText="1"/>
    </xf>
    <xf numFmtId="0" fontId="3" fillId="0" borderId="5" xfId="0" applyFont="1" applyFill="1" applyBorder="1" applyAlignment="1">
      <alignment wrapText="1"/>
    </xf>
    <xf numFmtId="49" fontId="33" fillId="0" borderId="5" xfId="0" applyNumberFormat="1" applyFont="1" applyFill="1" applyBorder="1" applyAlignment="1">
      <alignment horizontal="center"/>
    </xf>
    <xf numFmtId="0" fontId="33" fillId="0" borderId="5" xfId="0" applyFont="1" applyFill="1" applyBorder="1" applyAlignment="1">
      <alignment wrapText="1"/>
    </xf>
    <xf numFmtId="0" fontId="27" fillId="0" borderId="5" xfId="0" applyNumberFormat="1" applyFont="1" applyFill="1" applyBorder="1" applyAlignment="1" applyProtection="1">
      <alignment vertical="center" wrapText="1"/>
    </xf>
    <xf numFmtId="0" fontId="27" fillId="0" borderId="5" xfId="0" applyNumberFormat="1" applyFont="1" applyFill="1" applyBorder="1" applyAlignment="1" applyProtection="1">
      <alignment horizontal="left" vertical="center" wrapText="1"/>
    </xf>
    <xf numFmtId="49" fontId="30" fillId="0" borderId="0" xfId="0" applyNumberFormat="1" applyFont="1" applyFill="1" applyBorder="1" applyAlignment="1" applyProtection="1">
      <alignment vertical="top" wrapText="1"/>
    </xf>
    <xf numFmtId="49" fontId="2" fillId="0" borderId="0" xfId="0" applyNumberFormat="1" applyFont="1" applyFill="1" applyBorder="1" applyAlignment="1" applyProtection="1">
      <alignment vertical="top" wrapText="1"/>
    </xf>
    <xf numFmtId="0" fontId="2" fillId="0" borderId="0" xfId="0" applyFont="1" applyFill="1" applyBorder="1"/>
    <xf numFmtId="0" fontId="16" fillId="0" borderId="7" xfId="0" applyNumberFormat="1" applyFont="1" applyFill="1" applyBorder="1" applyAlignment="1" applyProtection="1">
      <alignment horizontal="center" vertical="center" wrapText="1"/>
    </xf>
    <xf numFmtId="0" fontId="16" fillId="0" borderId="8" xfId="0" applyNumberFormat="1" applyFont="1" applyFill="1" applyBorder="1" applyAlignment="1" applyProtection="1">
      <alignment horizontal="center" vertical="center" wrapText="1"/>
    </xf>
    <xf numFmtId="0" fontId="19" fillId="0" borderId="12" xfId="0" applyNumberFormat="1" applyFont="1" applyFill="1" applyBorder="1" applyAlignment="1" applyProtection="1">
      <alignment horizontal="left" vertical="center" wrapText="1"/>
    </xf>
    <xf numFmtId="0" fontId="16" fillId="0" borderId="12" xfId="0" applyNumberFormat="1" applyFont="1" applyFill="1" applyBorder="1" applyAlignment="1" applyProtection="1">
      <alignment horizontal="left" vertical="center" wrapText="1"/>
    </xf>
    <xf numFmtId="0" fontId="31" fillId="0" borderId="0" xfId="0" applyNumberFormat="1" applyFont="1" applyFill="1" applyBorder="1" applyAlignment="1" applyProtection="1">
      <alignment horizontal="center" vertical="center" wrapText="1"/>
    </xf>
    <xf numFmtId="0" fontId="16" fillId="0" borderId="9" xfId="0" applyNumberFormat="1" applyFont="1" applyFill="1" applyBorder="1" applyAlignment="1" applyProtection="1">
      <alignment horizontal="center" vertical="center" wrapText="1"/>
    </xf>
    <xf numFmtId="0" fontId="16" fillId="0" borderId="10" xfId="0" applyNumberFormat="1" applyFont="1" applyFill="1" applyBorder="1" applyAlignment="1" applyProtection="1">
      <alignment horizontal="center" vertical="center" wrapText="1"/>
    </xf>
    <xf numFmtId="0" fontId="16" fillId="0" borderId="11" xfId="0" applyNumberFormat="1" applyFont="1" applyFill="1" applyBorder="1" applyAlignment="1" applyProtection="1">
      <alignment horizontal="center" vertical="center" wrapText="1"/>
    </xf>
    <xf numFmtId="0" fontId="16" fillId="0" borderId="5" xfId="0" applyNumberFormat="1" applyFont="1" applyFill="1" applyBorder="1" applyAlignment="1" applyProtection="1">
      <alignment horizontal="center" vertical="center" wrapText="1"/>
    </xf>
    <xf numFmtId="49" fontId="30" fillId="0" borderId="0" xfId="0" applyNumberFormat="1" applyFont="1" applyFill="1" applyBorder="1" applyAlignment="1" applyProtection="1">
      <alignment horizontal="left" vertical="top" wrapText="1"/>
    </xf>
    <xf numFmtId="0" fontId="17" fillId="0" borderId="0" xfId="0" applyNumberFormat="1" applyFont="1" applyFill="1" applyBorder="1" applyAlignment="1" applyProtection="1">
      <alignment horizontal="left" vertical="center" wrapText="1"/>
    </xf>
  </cellXfs>
  <cellStyles count="57">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Normal_meresha_07" xfId="19"/>
    <cellStyle name="Акцент1" xfId="20"/>
    <cellStyle name="Акцент2" xfId="21"/>
    <cellStyle name="Акцент3" xfId="22"/>
    <cellStyle name="Акцент4" xfId="23"/>
    <cellStyle name="Акцент5" xfId="24"/>
    <cellStyle name="Акцент6" xfId="25"/>
    <cellStyle name="Вывод" xfId="26"/>
    <cellStyle name="Вычисление" xfId="27"/>
    <cellStyle name="Гиперссылка" xfId="28" builtinId="8"/>
    <cellStyle name="Денежный" xfId="29" builtinId="4"/>
    <cellStyle name="Звичайний 10" xfId="30"/>
    <cellStyle name="Звичайний 11" xfId="31"/>
    <cellStyle name="Звичайний 12" xfId="32"/>
    <cellStyle name="Звичайний 13" xfId="33"/>
    <cellStyle name="Звичайний 14" xfId="34"/>
    <cellStyle name="Звичайний 15" xfId="35"/>
    <cellStyle name="Звичайний 16" xfId="36"/>
    <cellStyle name="Звичайний 17" xfId="37"/>
    <cellStyle name="Звичайний 18" xfId="38"/>
    <cellStyle name="Звичайний 19" xfId="39"/>
    <cellStyle name="Звичайний 2" xfId="40"/>
    <cellStyle name="Звичайний 20" xfId="41"/>
    <cellStyle name="Звичайний 3" xfId="42"/>
    <cellStyle name="Звичайний 4" xfId="43"/>
    <cellStyle name="Звичайний 5" xfId="44"/>
    <cellStyle name="Звичайний 6" xfId="45"/>
    <cellStyle name="Звичайний 7" xfId="46"/>
    <cellStyle name="Звичайний 8" xfId="47"/>
    <cellStyle name="Звичайний 9" xfId="48"/>
    <cellStyle name="Звичайний_Додаток _ 3 зм_ни 4575" xfId="49"/>
    <cellStyle name="Итог" xfId="50"/>
    <cellStyle name="Нейтральный" xfId="51"/>
    <cellStyle name="Обычный" xfId="0" builtinId="0"/>
    <cellStyle name="Обычный 2" xfId="52"/>
    <cellStyle name="Плохой" xfId="53"/>
    <cellStyle name="Пояснение" xfId="54"/>
    <cellStyle name="Примечание" xfId="55"/>
    <cellStyle name="Стиль 1" xfId="56"/>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185"/>
  <sheetViews>
    <sheetView tabSelected="1" view="pageBreakPreview" topLeftCell="B1" zoomScale="68" zoomScaleNormal="100" zoomScaleSheetLayoutView="68" workbookViewId="0">
      <selection activeCell="I1" sqref="I1"/>
    </sheetView>
  </sheetViews>
  <sheetFormatPr defaultColWidth="9.1640625" defaultRowHeight="12.75" x14ac:dyDescent="0.2"/>
  <cols>
    <col min="1" max="1" width="3.83203125" style="2" hidden="1" customWidth="1"/>
    <col min="2" max="2" width="15.6640625" style="2" customWidth="1"/>
    <col min="3" max="3" width="15.83203125" style="2" customWidth="1"/>
    <col min="4" max="4" width="15" style="2" customWidth="1"/>
    <col min="5" max="5" width="43.5" style="2" customWidth="1"/>
    <col min="6" max="6" width="66.5" style="2" customWidth="1"/>
    <col min="7" max="7" width="20.5" style="2" customWidth="1"/>
    <col min="8" max="8" width="20.5" style="52" customWidth="1"/>
    <col min="9" max="9" width="18.83203125" style="2" customWidth="1"/>
    <col min="10" max="10" width="17.1640625" style="2" customWidth="1"/>
    <col min="11" max="11" width="16.83203125" style="2" customWidth="1"/>
    <col min="12" max="12" width="16" style="2" customWidth="1"/>
    <col min="13" max="13" width="4.33203125" style="3" customWidth="1"/>
    <col min="14" max="14" width="12.5" style="3" bestFit="1" customWidth="1"/>
    <col min="15" max="16384" width="9.1640625" style="3"/>
  </cols>
  <sheetData>
    <row r="1" spans="1:12" ht="23.25" customHeight="1" x14ac:dyDescent="0.3">
      <c r="I1" s="60" t="s">
        <v>338</v>
      </c>
    </row>
    <row r="2" spans="1:12" ht="23.25" customHeight="1" x14ac:dyDescent="0.3">
      <c r="I2" s="61" t="s">
        <v>315</v>
      </c>
    </row>
    <row r="3" spans="1:12" ht="25.5" customHeight="1" x14ac:dyDescent="0.3">
      <c r="I3" s="61" t="s">
        <v>337</v>
      </c>
    </row>
    <row r="4" spans="1:12" ht="18.75" x14ac:dyDescent="0.3">
      <c r="I4" s="61"/>
    </row>
    <row r="5" spans="1:12" ht="33.75" customHeight="1" x14ac:dyDescent="0.2">
      <c r="B5" s="106" t="s">
        <v>316</v>
      </c>
      <c r="C5" s="106"/>
      <c r="D5" s="106"/>
      <c r="E5" s="106"/>
      <c r="F5" s="106"/>
      <c r="G5" s="106"/>
      <c r="H5" s="106"/>
      <c r="I5" s="106"/>
      <c r="J5" s="106"/>
      <c r="K5" s="106"/>
      <c r="L5" s="106"/>
    </row>
    <row r="6" spans="1:12" s="8" customFormat="1" ht="24" customHeight="1" x14ac:dyDescent="0.2">
      <c r="A6" s="7"/>
      <c r="B6" s="106"/>
      <c r="C6" s="106"/>
      <c r="D6" s="106"/>
      <c r="E6" s="106"/>
      <c r="F6" s="106"/>
      <c r="G6" s="106"/>
      <c r="H6" s="106"/>
      <c r="I6" s="106"/>
      <c r="J6" s="106"/>
      <c r="K6" s="106"/>
      <c r="L6" s="106"/>
    </row>
    <row r="7" spans="1:12" ht="18.75" x14ac:dyDescent="0.3">
      <c r="B7" s="10"/>
      <c r="C7" s="4"/>
      <c r="D7" s="4"/>
      <c r="E7" s="4"/>
      <c r="F7" s="5"/>
      <c r="G7" s="5"/>
      <c r="H7" s="51"/>
      <c r="I7" s="5"/>
      <c r="J7" s="11"/>
      <c r="K7" s="11"/>
      <c r="L7" s="48" t="s">
        <v>49</v>
      </c>
    </row>
    <row r="8" spans="1:12" ht="28.9" customHeight="1" x14ac:dyDescent="0.2">
      <c r="A8" s="6"/>
      <c r="B8" s="102" t="s">
        <v>204</v>
      </c>
      <c r="C8" s="102" t="s">
        <v>205</v>
      </c>
      <c r="D8" s="102" t="s">
        <v>206</v>
      </c>
      <c r="E8" s="102" t="s">
        <v>207</v>
      </c>
      <c r="F8" s="102" t="s">
        <v>228</v>
      </c>
      <c r="G8" s="107" t="s">
        <v>225</v>
      </c>
      <c r="H8" s="108"/>
      <c r="I8" s="109"/>
      <c r="J8" s="110" t="s">
        <v>0</v>
      </c>
      <c r="K8" s="110"/>
      <c r="L8" s="110"/>
    </row>
    <row r="9" spans="1:12" s="8" customFormat="1" ht="105" customHeight="1" x14ac:dyDescent="0.2">
      <c r="A9" s="7"/>
      <c r="B9" s="103"/>
      <c r="C9" s="103"/>
      <c r="D9" s="103"/>
      <c r="E9" s="103"/>
      <c r="F9" s="103"/>
      <c r="G9" s="1" t="s">
        <v>236</v>
      </c>
      <c r="H9" s="49" t="s">
        <v>226</v>
      </c>
      <c r="I9" s="1" t="s">
        <v>227</v>
      </c>
      <c r="J9" s="1" t="s">
        <v>237</v>
      </c>
      <c r="K9" s="1" t="s">
        <v>226</v>
      </c>
      <c r="L9" s="1" t="s">
        <v>227</v>
      </c>
    </row>
    <row r="10" spans="1:12" ht="15.75" x14ac:dyDescent="0.2">
      <c r="B10" s="1">
        <v>1</v>
      </c>
      <c r="C10" s="1">
        <v>2</v>
      </c>
      <c r="D10" s="1">
        <v>3</v>
      </c>
      <c r="E10" s="1">
        <v>3</v>
      </c>
      <c r="F10" s="1">
        <v>4</v>
      </c>
      <c r="G10" s="1">
        <v>5</v>
      </c>
      <c r="H10" s="23">
        <v>6</v>
      </c>
      <c r="I10" s="1">
        <v>7</v>
      </c>
      <c r="J10" s="1">
        <v>8</v>
      </c>
      <c r="K10" s="1">
        <v>9</v>
      </c>
      <c r="L10" s="1">
        <v>10</v>
      </c>
    </row>
    <row r="11" spans="1:12" ht="60" customHeight="1" x14ac:dyDescent="0.2">
      <c r="B11" s="24" t="s">
        <v>41</v>
      </c>
      <c r="C11" s="25"/>
      <c r="D11" s="25"/>
      <c r="E11" s="43" t="s">
        <v>40</v>
      </c>
      <c r="F11" s="29"/>
      <c r="G11" s="1"/>
      <c r="H11" s="49"/>
      <c r="I11" s="1"/>
      <c r="J11" s="1"/>
      <c r="K11" s="1"/>
      <c r="L11" s="1"/>
    </row>
    <row r="12" spans="1:12" ht="42.75" customHeight="1" x14ac:dyDescent="0.2">
      <c r="B12" s="24" t="s">
        <v>42</v>
      </c>
      <c r="C12" s="24"/>
      <c r="D12" s="24"/>
      <c r="E12" s="26" t="s">
        <v>40</v>
      </c>
      <c r="F12" s="26"/>
      <c r="G12" s="1"/>
      <c r="H12" s="49"/>
      <c r="I12" s="1"/>
      <c r="J12" s="1"/>
      <c r="K12" s="1"/>
      <c r="L12" s="1"/>
    </row>
    <row r="13" spans="1:12" s="32" customFormat="1" ht="67.5" customHeight="1" x14ac:dyDescent="0.2">
      <c r="A13" s="31"/>
      <c r="B13" s="27"/>
      <c r="C13" s="27"/>
      <c r="D13" s="27"/>
      <c r="E13" s="27"/>
      <c r="F13" s="28" t="s">
        <v>43</v>
      </c>
      <c r="G13" s="39">
        <f>G14</f>
        <v>10000</v>
      </c>
      <c r="H13" s="39">
        <f>H14</f>
        <v>0</v>
      </c>
      <c r="I13" s="39">
        <f>I14</f>
        <v>0</v>
      </c>
      <c r="J13" s="39"/>
      <c r="K13" s="39"/>
      <c r="L13" s="39"/>
    </row>
    <row r="14" spans="1:12" ht="49.5" customHeight="1" x14ac:dyDescent="0.2">
      <c r="B14" s="24" t="s">
        <v>44</v>
      </c>
      <c r="C14" s="24" t="s">
        <v>45</v>
      </c>
      <c r="D14" s="24" t="s">
        <v>46</v>
      </c>
      <c r="E14" s="26" t="s">
        <v>47</v>
      </c>
      <c r="F14" s="30" t="s">
        <v>48</v>
      </c>
      <c r="G14" s="40">
        <v>10000</v>
      </c>
      <c r="H14" s="40">
        <v>0</v>
      </c>
      <c r="I14" s="40">
        <v>0</v>
      </c>
      <c r="J14" s="40"/>
      <c r="K14" s="40"/>
      <c r="L14" s="40"/>
    </row>
    <row r="15" spans="1:12" s="32" customFormat="1" ht="45" customHeight="1" x14ac:dyDescent="0.2">
      <c r="A15" s="31"/>
      <c r="B15" s="27"/>
      <c r="C15" s="27"/>
      <c r="D15" s="27"/>
      <c r="E15" s="27"/>
      <c r="F15" s="28" t="s">
        <v>218</v>
      </c>
      <c r="G15" s="39">
        <f>G16+G17+G18</f>
        <v>94500</v>
      </c>
      <c r="H15" s="39">
        <f>H16+H17+H18</f>
        <v>9600</v>
      </c>
      <c r="I15" s="39">
        <f>I16+I17+I18</f>
        <v>8970</v>
      </c>
      <c r="J15" s="39"/>
      <c r="K15" s="39"/>
      <c r="L15" s="39">
        <f>L16+L17+L18</f>
        <v>0</v>
      </c>
    </row>
    <row r="16" spans="1:12" ht="37.5" x14ac:dyDescent="0.2">
      <c r="B16" s="24" t="s">
        <v>44</v>
      </c>
      <c r="C16" s="24" t="s">
        <v>45</v>
      </c>
      <c r="D16" s="24" t="s">
        <v>46</v>
      </c>
      <c r="E16" s="26" t="s">
        <v>47</v>
      </c>
      <c r="F16" s="30" t="s">
        <v>50</v>
      </c>
      <c r="G16" s="40">
        <v>50000</v>
      </c>
      <c r="H16" s="40">
        <v>9600</v>
      </c>
      <c r="I16" s="40">
        <v>8970</v>
      </c>
      <c r="J16" s="40"/>
      <c r="K16" s="40"/>
      <c r="L16" s="40"/>
    </row>
    <row r="17" spans="1:12" ht="38.25" customHeight="1" x14ac:dyDescent="0.2">
      <c r="B17" s="24"/>
      <c r="C17" s="24"/>
      <c r="D17" s="24"/>
      <c r="E17" s="24"/>
      <c r="F17" s="30" t="s">
        <v>51</v>
      </c>
      <c r="G17" s="40">
        <v>14300</v>
      </c>
      <c r="H17" s="40">
        <v>0</v>
      </c>
      <c r="I17" s="40">
        <v>0</v>
      </c>
      <c r="J17" s="40"/>
      <c r="K17" s="40"/>
      <c r="L17" s="40"/>
    </row>
    <row r="18" spans="1:12" ht="56.25" x14ac:dyDescent="0.2">
      <c r="B18" s="24" t="s">
        <v>52</v>
      </c>
      <c r="C18" s="24" t="s">
        <v>53</v>
      </c>
      <c r="D18" s="24" t="s">
        <v>4</v>
      </c>
      <c r="E18" s="26" t="s">
        <v>54</v>
      </c>
      <c r="F18" s="30" t="s">
        <v>55</v>
      </c>
      <c r="G18" s="40">
        <v>30200</v>
      </c>
      <c r="H18" s="40">
        <v>0</v>
      </c>
      <c r="I18" s="40">
        <v>0</v>
      </c>
      <c r="J18" s="40"/>
      <c r="K18" s="40"/>
      <c r="L18" s="40"/>
    </row>
    <row r="19" spans="1:12" s="32" customFormat="1" ht="95.25" customHeight="1" x14ac:dyDescent="0.2">
      <c r="A19" s="31"/>
      <c r="B19" s="27"/>
      <c r="C19" s="27"/>
      <c r="D19" s="27"/>
      <c r="E19" s="27"/>
      <c r="F19" s="28" t="s">
        <v>56</v>
      </c>
      <c r="G19" s="39">
        <f>G20+G21</f>
        <v>63000</v>
      </c>
      <c r="H19" s="39">
        <f>H20+H21</f>
        <v>24000</v>
      </c>
      <c r="I19" s="39">
        <f>I20+I21</f>
        <v>14177.380000000001</v>
      </c>
      <c r="J19" s="39"/>
      <c r="K19" s="39"/>
      <c r="L19" s="39">
        <f>L20+L21</f>
        <v>0</v>
      </c>
    </row>
    <row r="20" spans="1:12" ht="56.25" customHeight="1" x14ac:dyDescent="0.3">
      <c r="B20" s="20" t="s">
        <v>57</v>
      </c>
      <c r="C20" s="36" t="s">
        <v>58</v>
      </c>
      <c r="D20" s="36" t="s">
        <v>59</v>
      </c>
      <c r="E20" s="66" t="s">
        <v>60</v>
      </c>
      <c r="F20" s="67" t="s">
        <v>61</v>
      </c>
      <c r="G20" s="40">
        <v>50000</v>
      </c>
      <c r="H20" s="40">
        <v>14400</v>
      </c>
      <c r="I20" s="40">
        <v>11046</v>
      </c>
      <c r="J20" s="40"/>
      <c r="K20" s="40"/>
      <c r="L20" s="40"/>
    </row>
    <row r="21" spans="1:12" ht="61.5" customHeight="1" x14ac:dyDescent="0.25">
      <c r="B21" s="24"/>
      <c r="C21" s="24"/>
      <c r="D21" s="24"/>
      <c r="E21" s="24"/>
      <c r="F21" s="67" t="s">
        <v>62</v>
      </c>
      <c r="G21" s="40">
        <v>13000</v>
      </c>
      <c r="H21" s="40">
        <v>9600</v>
      </c>
      <c r="I21" s="40">
        <v>3131.38</v>
      </c>
      <c r="J21" s="40"/>
      <c r="K21" s="40"/>
      <c r="L21" s="40"/>
    </row>
    <row r="22" spans="1:12" s="32" customFormat="1" ht="30" customHeight="1" x14ac:dyDescent="0.2">
      <c r="A22" s="31"/>
      <c r="B22" s="27"/>
      <c r="C22" s="27"/>
      <c r="D22" s="27"/>
      <c r="E22" s="27" t="s">
        <v>6</v>
      </c>
      <c r="F22" s="28"/>
      <c r="G22" s="42">
        <f>G19+G15+G13</f>
        <v>167500</v>
      </c>
      <c r="H22" s="42">
        <f>H19+H15+H13</f>
        <v>33600</v>
      </c>
      <c r="I22" s="42">
        <f>I19+I15+I13</f>
        <v>23147.38</v>
      </c>
      <c r="J22" s="42"/>
      <c r="K22" s="42"/>
      <c r="L22" s="42">
        <f>L19+L15+L13</f>
        <v>0</v>
      </c>
    </row>
    <row r="23" spans="1:12" ht="57" x14ac:dyDescent="0.35">
      <c r="B23" s="68" t="s">
        <v>63</v>
      </c>
      <c r="C23" s="69"/>
      <c r="D23" s="69"/>
      <c r="E23" s="70" t="s">
        <v>64</v>
      </c>
      <c r="F23" s="26"/>
      <c r="G23" s="40"/>
      <c r="H23" s="49"/>
      <c r="I23" s="40"/>
      <c r="J23" s="40"/>
      <c r="K23" s="40"/>
      <c r="L23" s="40"/>
    </row>
    <row r="24" spans="1:12" ht="44.25" customHeight="1" x14ac:dyDescent="0.35">
      <c r="B24" s="68" t="s">
        <v>65</v>
      </c>
      <c r="C24" s="69"/>
      <c r="D24" s="69"/>
      <c r="E24" s="21" t="s">
        <v>64</v>
      </c>
      <c r="F24" s="30"/>
      <c r="G24" s="40"/>
      <c r="H24" s="49"/>
      <c r="I24" s="40"/>
      <c r="J24" s="40"/>
      <c r="K24" s="40"/>
      <c r="L24" s="40"/>
    </row>
    <row r="25" spans="1:12" s="32" customFormat="1" ht="54.75" customHeight="1" x14ac:dyDescent="0.3">
      <c r="A25" s="31"/>
      <c r="B25" s="20" t="s">
        <v>281</v>
      </c>
      <c r="C25" s="20" t="s">
        <v>282</v>
      </c>
      <c r="D25" s="20" t="s">
        <v>283</v>
      </c>
      <c r="E25" s="35" t="s">
        <v>284</v>
      </c>
      <c r="F25" s="28" t="s">
        <v>66</v>
      </c>
      <c r="G25" s="39">
        <f>G27+G26+G28+G29</f>
        <v>235100</v>
      </c>
      <c r="H25" s="39">
        <f>H27+H26+H28+H29</f>
        <v>49000</v>
      </c>
      <c r="I25" s="39">
        <f>I27+I26+I28+I29</f>
        <v>31485</v>
      </c>
      <c r="J25" s="39"/>
      <c r="K25" s="39"/>
      <c r="L25" s="39">
        <f>L27</f>
        <v>0</v>
      </c>
    </row>
    <row r="26" spans="1:12" s="32" customFormat="1" ht="30.75" customHeight="1" x14ac:dyDescent="0.3">
      <c r="A26" s="31"/>
      <c r="B26" s="20"/>
      <c r="C26" s="20"/>
      <c r="D26" s="20"/>
      <c r="E26" s="35"/>
      <c r="F26" s="30" t="s">
        <v>306</v>
      </c>
      <c r="G26" s="40">
        <v>20000</v>
      </c>
      <c r="H26" s="40">
        <v>0</v>
      </c>
      <c r="I26" s="40">
        <v>0</v>
      </c>
      <c r="J26" s="39"/>
      <c r="K26" s="39"/>
      <c r="L26" s="39"/>
    </row>
    <row r="27" spans="1:12" ht="49.5" customHeight="1" x14ac:dyDescent="0.2">
      <c r="B27" s="23"/>
      <c r="C27" s="23"/>
      <c r="D27" s="23"/>
      <c r="E27" s="23"/>
      <c r="F27" s="30" t="s">
        <v>307</v>
      </c>
      <c r="G27" s="40">
        <v>147200</v>
      </c>
      <c r="H27" s="40">
        <v>24000</v>
      </c>
      <c r="I27" s="40">
        <v>21500</v>
      </c>
      <c r="J27" s="40"/>
      <c r="K27" s="40"/>
      <c r="L27" s="40"/>
    </row>
    <row r="28" spans="1:12" ht="26.25" customHeight="1" x14ac:dyDescent="0.2">
      <c r="B28" s="23"/>
      <c r="C28" s="23"/>
      <c r="D28" s="23"/>
      <c r="E28" s="23"/>
      <c r="F28" s="30" t="s">
        <v>308</v>
      </c>
      <c r="G28" s="40">
        <v>42700</v>
      </c>
      <c r="H28" s="40">
        <v>0</v>
      </c>
      <c r="I28" s="40">
        <v>0</v>
      </c>
      <c r="J28" s="40"/>
      <c r="K28" s="40"/>
      <c r="L28" s="40"/>
    </row>
    <row r="29" spans="1:12" ht="36.75" customHeight="1" x14ac:dyDescent="0.2">
      <c r="B29" s="23"/>
      <c r="C29" s="23"/>
      <c r="D29" s="23"/>
      <c r="E29" s="23"/>
      <c r="F29" s="30" t="s">
        <v>309</v>
      </c>
      <c r="G29" s="40">
        <v>25200</v>
      </c>
      <c r="H29" s="40">
        <v>25000</v>
      </c>
      <c r="I29" s="40">
        <v>9985</v>
      </c>
      <c r="J29" s="40"/>
      <c r="K29" s="40"/>
      <c r="L29" s="40"/>
    </row>
    <row r="30" spans="1:12" s="72" customFormat="1" ht="27.75" customHeight="1" x14ac:dyDescent="0.3">
      <c r="A30" s="71"/>
      <c r="B30" s="27"/>
      <c r="C30" s="27"/>
      <c r="D30" s="27"/>
      <c r="E30" s="27" t="s">
        <v>6</v>
      </c>
      <c r="F30" s="28"/>
      <c r="G30" s="42">
        <f>G25</f>
        <v>235100</v>
      </c>
      <c r="H30" s="42">
        <f>H25</f>
        <v>49000</v>
      </c>
      <c r="I30" s="42">
        <f>I25</f>
        <v>31485</v>
      </c>
      <c r="J30" s="42"/>
      <c r="K30" s="42"/>
      <c r="L30" s="42">
        <f>L25</f>
        <v>0</v>
      </c>
    </row>
    <row r="31" spans="1:12" ht="72.75" customHeight="1" x14ac:dyDescent="0.3">
      <c r="B31" s="73" t="s">
        <v>67</v>
      </c>
      <c r="C31" s="74"/>
      <c r="D31" s="74"/>
      <c r="E31" s="70" t="s">
        <v>68</v>
      </c>
      <c r="F31" s="30"/>
      <c r="G31" s="40"/>
      <c r="H31" s="49"/>
      <c r="I31" s="40"/>
      <c r="J31" s="40"/>
      <c r="K31" s="40"/>
      <c r="L31" s="40"/>
    </row>
    <row r="32" spans="1:12" ht="56.25" customHeight="1" x14ac:dyDescent="0.3">
      <c r="B32" s="73" t="s">
        <v>69</v>
      </c>
      <c r="C32" s="74"/>
      <c r="D32" s="74"/>
      <c r="E32" s="21" t="s">
        <v>68</v>
      </c>
      <c r="F32" s="30"/>
      <c r="G32" s="40"/>
      <c r="H32" s="49"/>
      <c r="I32" s="40"/>
      <c r="J32" s="40"/>
      <c r="K32" s="40"/>
      <c r="L32" s="40"/>
    </row>
    <row r="33" spans="1:12" s="32" customFormat="1" ht="57" customHeight="1" x14ac:dyDescent="0.2">
      <c r="A33" s="31"/>
      <c r="B33" s="33"/>
      <c r="C33" s="33"/>
      <c r="D33" s="33"/>
      <c r="E33" s="33"/>
      <c r="F33" s="28" t="s">
        <v>70</v>
      </c>
      <c r="G33" s="39">
        <f>G34+G37+G39+G43+G44+G46+G45+G38</f>
        <v>2548700</v>
      </c>
      <c r="H33" s="39">
        <f>H34+H37+H39+H43+H44+H46+H45+H38</f>
        <v>694930</v>
      </c>
      <c r="I33" s="39">
        <f>I34+I37+I39+I43+I44+I46+I45+I38</f>
        <v>410790.18</v>
      </c>
      <c r="J33" s="39">
        <f>J34+J37+J39+J43+J44+J46+J45</f>
        <v>0</v>
      </c>
      <c r="K33" s="39">
        <f>K34+K37+K39+K43+K44+K46+K45</f>
        <v>0</v>
      </c>
      <c r="L33" s="39">
        <f>L34+L37+L39+L43+L44+L46+L45</f>
        <v>0</v>
      </c>
    </row>
    <row r="34" spans="1:12" ht="84" customHeight="1" x14ac:dyDescent="0.2">
      <c r="B34" s="24" t="s">
        <v>95</v>
      </c>
      <c r="C34" s="24" t="s">
        <v>96</v>
      </c>
      <c r="D34" s="24" t="s">
        <v>97</v>
      </c>
      <c r="E34" s="26" t="s">
        <v>230</v>
      </c>
      <c r="F34" s="30" t="s">
        <v>231</v>
      </c>
      <c r="G34" s="40">
        <v>72000</v>
      </c>
      <c r="H34" s="40">
        <v>18000</v>
      </c>
      <c r="I34" s="40">
        <v>0</v>
      </c>
      <c r="J34" s="40"/>
      <c r="K34" s="40"/>
      <c r="L34" s="40">
        <f>L35+L36</f>
        <v>0</v>
      </c>
    </row>
    <row r="35" spans="1:12" ht="18.75" hidden="1" x14ac:dyDescent="0.2">
      <c r="B35" s="23"/>
      <c r="C35" s="23"/>
      <c r="D35" s="23"/>
      <c r="E35" s="26"/>
      <c r="F35" s="30" t="s">
        <v>98</v>
      </c>
      <c r="G35" s="40"/>
      <c r="H35" s="40"/>
      <c r="I35" s="40"/>
      <c r="J35" s="40"/>
      <c r="K35" s="40"/>
      <c r="L35" s="40"/>
    </row>
    <row r="36" spans="1:12" ht="39" hidden="1" customHeight="1" x14ac:dyDescent="0.2">
      <c r="B36" s="23"/>
      <c r="C36" s="23"/>
      <c r="D36" s="23"/>
      <c r="E36" s="26"/>
      <c r="F36" s="30" t="s">
        <v>203</v>
      </c>
      <c r="G36" s="40"/>
      <c r="H36" s="40"/>
      <c r="I36" s="40"/>
      <c r="J36" s="40"/>
      <c r="K36" s="40"/>
      <c r="L36" s="40"/>
    </row>
    <row r="37" spans="1:12" ht="63" hidden="1" x14ac:dyDescent="0.3">
      <c r="B37" s="20" t="s">
        <v>71</v>
      </c>
      <c r="C37" s="20" t="s">
        <v>72</v>
      </c>
      <c r="D37" s="20" t="s">
        <v>73</v>
      </c>
      <c r="E37" s="34" t="s">
        <v>74</v>
      </c>
      <c r="F37" s="30" t="s">
        <v>216</v>
      </c>
      <c r="G37" s="40"/>
      <c r="H37" s="40"/>
      <c r="I37" s="40"/>
      <c r="J37" s="40"/>
      <c r="K37" s="40"/>
      <c r="L37" s="40"/>
    </row>
    <row r="38" spans="1:12" ht="54.75" customHeight="1" x14ac:dyDescent="0.3">
      <c r="B38" s="20" t="s">
        <v>71</v>
      </c>
      <c r="C38" s="20" t="s">
        <v>72</v>
      </c>
      <c r="D38" s="20" t="s">
        <v>73</v>
      </c>
      <c r="E38" s="34" t="s">
        <v>310</v>
      </c>
      <c r="F38" s="30"/>
      <c r="G38" s="40">
        <v>19500</v>
      </c>
      <c r="H38" s="40">
        <v>0</v>
      </c>
      <c r="I38" s="40">
        <v>0</v>
      </c>
      <c r="J38" s="40"/>
      <c r="K38" s="40"/>
      <c r="L38" s="40"/>
    </row>
    <row r="39" spans="1:12" ht="54" customHeight="1" x14ac:dyDescent="0.3">
      <c r="B39" s="20" t="s">
        <v>75</v>
      </c>
      <c r="C39" s="20" t="s">
        <v>76</v>
      </c>
      <c r="D39" s="20" t="s">
        <v>73</v>
      </c>
      <c r="E39" s="21" t="s">
        <v>77</v>
      </c>
      <c r="F39" s="30" t="s">
        <v>78</v>
      </c>
      <c r="G39" s="40">
        <f>G40+G41+G42+G7</f>
        <v>235200</v>
      </c>
      <c r="H39" s="40">
        <f>H40+H41+H42+H7</f>
        <v>104175</v>
      </c>
      <c r="I39" s="40">
        <f>I40+I41+I42+I7</f>
        <v>75085.039999999994</v>
      </c>
      <c r="J39" s="40"/>
      <c r="K39" s="40"/>
      <c r="L39" s="40">
        <f>L40+L41+L42</f>
        <v>0</v>
      </c>
    </row>
    <row r="40" spans="1:12" ht="32.25" customHeight="1" x14ac:dyDescent="0.2">
      <c r="B40" s="23"/>
      <c r="C40" s="23"/>
      <c r="D40" s="23"/>
      <c r="E40" s="23"/>
      <c r="F40" s="30" t="s">
        <v>79</v>
      </c>
      <c r="G40" s="40">
        <v>6000</v>
      </c>
      <c r="H40" s="40">
        <v>6000</v>
      </c>
      <c r="I40" s="40">
        <v>0</v>
      </c>
      <c r="J40" s="40"/>
      <c r="K40" s="40"/>
      <c r="L40" s="40"/>
    </row>
    <row r="41" spans="1:12" ht="129.75" customHeight="1" x14ac:dyDescent="0.2">
      <c r="B41" s="23"/>
      <c r="C41" s="23"/>
      <c r="D41" s="23"/>
      <c r="E41" s="23"/>
      <c r="F41" s="30" t="s">
        <v>214</v>
      </c>
      <c r="G41" s="40">
        <v>219000</v>
      </c>
      <c r="H41" s="40">
        <v>94375</v>
      </c>
      <c r="I41" s="40">
        <v>71695.12</v>
      </c>
      <c r="J41" s="40"/>
      <c r="K41" s="40"/>
      <c r="L41" s="40"/>
    </row>
    <row r="42" spans="1:12" ht="37.5" customHeight="1" x14ac:dyDescent="0.2">
      <c r="B42" s="1"/>
      <c r="C42" s="1"/>
      <c r="D42" s="1"/>
      <c r="E42" s="1"/>
      <c r="F42" s="12" t="s">
        <v>80</v>
      </c>
      <c r="G42" s="40">
        <v>10200</v>
      </c>
      <c r="H42" s="40">
        <v>3800</v>
      </c>
      <c r="I42" s="40">
        <v>3389.92</v>
      </c>
      <c r="J42" s="40"/>
      <c r="K42" s="40"/>
      <c r="L42" s="40"/>
    </row>
    <row r="43" spans="1:12" ht="100.5" customHeight="1" x14ac:dyDescent="0.3">
      <c r="B43" s="20" t="s">
        <v>81</v>
      </c>
      <c r="C43" s="20" t="s">
        <v>82</v>
      </c>
      <c r="D43" s="20" t="s">
        <v>73</v>
      </c>
      <c r="E43" s="21" t="s">
        <v>83</v>
      </c>
      <c r="F43" s="12" t="s">
        <v>215</v>
      </c>
      <c r="G43" s="40">
        <v>39000</v>
      </c>
      <c r="H43" s="40">
        <v>9750</v>
      </c>
      <c r="I43" s="40">
        <v>9740.8799999999992</v>
      </c>
      <c r="J43" s="40"/>
      <c r="K43" s="40"/>
      <c r="L43" s="40"/>
    </row>
    <row r="44" spans="1:12" ht="42" customHeight="1" x14ac:dyDescent="0.3">
      <c r="B44" s="20" t="s">
        <v>84</v>
      </c>
      <c r="C44" s="20" t="s">
        <v>85</v>
      </c>
      <c r="D44" s="20" t="s">
        <v>73</v>
      </c>
      <c r="E44" s="21" t="s">
        <v>86</v>
      </c>
      <c r="F44" s="47" t="s">
        <v>87</v>
      </c>
      <c r="G44" s="40">
        <v>280000</v>
      </c>
      <c r="H44" s="40">
        <v>100000</v>
      </c>
      <c r="I44" s="40">
        <v>35000</v>
      </c>
      <c r="J44" s="40"/>
      <c r="K44" s="40"/>
      <c r="L44" s="40"/>
    </row>
    <row r="45" spans="1:12" ht="57" customHeight="1" x14ac:dyDescent="0.3">
      <c r="B45" s="20" t="s">
        <v>233</v>
      </c>
      <c r="C45" s="20" t="s">
        <v>232</v>
      </c>
      <c r="D45" s="20"/>
      <c r="E45" s="21" t="s">
        <v>234</v>
      </c>
      <c r="F45" s="47" t="s">
        <v>235</v>
      </c>
      <c r="G45" s="40">
        <v>736300</v>
      </c>
      <c r="H45" s="40">
        <v>173610</v>
      </c>
      <c r="I45" s="40">
        <v>95007.99</v>
      </c>
      <c r="J45" s="40"/>
      <c r="K45" s="40"/>
      <c r="L45" s="40"/>
    </row>
    <row r="46" spans="1:12" ht="38.25" customHeight="1" x14ac:dyDescent="0.3">
      <c r="B46" s="20" t="s">
        <v>88</v>
      </c>
      <c r="C46" s="20" t="s">
        <v>89</v>
      </c>
      <c r="D46" s="20" t="s">
        <v>73</v>
      </c>
      <c r="E46" s="21" t="s">
        <v>90</v>
      </c>
      <c r="F46" s="75" t="s">
        <v>91</v>
      </c>
      <c r="G46" s="40">
        <f>G47+G48+G49+G50+G51</f>
        <v>1166700</v>
      </c>
      <c r="H46" s="40">
        <f>H47+H48+H49+H50+H51</f>
        <v>289395</v>
      </c>
      <c r="I46" s="40">
        <f>I47+I48+I49+I50+I51</f>
        <v>195956.27</v>
      </c>
      <c r="J46" s="40"/>
      <c r="K46" s="40"/>
      <c r="L46" s="40">
        <f>L47+L48+L49+L50+L51</f>
        <v>0</v>
      </c>
    </row>
    <row r="47" spans="1:12" ht="37.5" customHeight="1" x14ac:dyDescent="0.2">
      <c r="B47" s="1"/>
      <c r="C47" s="1"/>
      <c r="D47" s="1"/>
      <c r="E47" s="1"/>
      <c r="F47" s="12" t="s">
        <v>99</v>
      </c>
      <c r="G47" s="40">
        <v>193500</v>
      </c>
      <c r="H47" s="40">
        <v>33000</v>
      </c>
      <c r="I47" s="40">
        <v>21840</v>
      </c>
      <c r="J47" s="40"/>
      <c r="K47" s="40"/>
      <c r="L47" s="40"/>
    </row>
    <row r="48" spans="1:12" ht="60.75" customHeight="1" x14ac:dyDescent="0.2">
      <c r="B48" s="1"/>
      <c r="C48" s="1"/>
      <c r="D48" s="1"/>
      <c r="E48" s="1"/>
      <c r="F48" s="12" t="s">
        <v>92</v>
      </c>
      <c r="G48" s="40">
        <v>72000</v>
      </c>
      <c r="H48" s="40">
        <v>18000</v>
      </c>
      <c r="I48" s="40">
        <v>7037.09</v>
      </c>
      <c r="J48" s="40"/>
      <c r="K48" s="40"/>
      <c r="L48" s="40"/>
    </row>
    <row r="49" spans="1:12" ht="37.5" customHeight="1" x14ac:dyDescent="0.2">
      <c r="B49" s="1"/>
      <c r="C49" s="1"/>
      <c r="D49" s="1"/>
      <c r="E49" s="1"/>
      <c r="F49" s="12" t="s">
        <v>93</v>
      </c>
      <c r="G49" s="40">
        <v>39000</v>
      </c>
      <c r="H49" s="40">
        <v>23895</v>
      </c>
      <c r="I49" s="40">
        <v>23895</v>
      </c>
      <c r="J49" s="40"/>
      <c r="K49" s="40"/>
      <c r="L49" s="40"/>
    </row>
    <row r="50" spans="1:12" ht="170.25" customHeight="1" x14ac:dyDescent="0.2">
      <c r="B50" s="1"/>
      <c r="C50" s="1"/>
      <c r="D50" s="1"/>
      <c r="E50" s="1"/>
      <c r="F50" s="12" t="s">
        <v>317</v>
      </c>
      <c r="G50" s="40">
        <v>682200</v>
      </c>
      <c r="H50" s="40">
        <v>169500</v>
      </c>
      <c r="I50" s="40">
        <v>131778.18</v>
      </c>
      <c r="J50" s="40"/>
      <c r="K50" s="40"/>
      <c r="L50" s="40"/>
    </row>
    <row r="51" spans="1:12" ht="63.75" customHeight="1" x14ac:dyDescent="0.2">
      <c r="B51" s="1"/>
      <c r="C51" s="1"/>
      <c r="D51" s="1"/>
      <c r="E51" s="1"/>
      <c r="F51" s="12" t="s">
        <v>94</v>
      </c>
      <c r="G51" s="40">
        <v>180000</v>
      </c>
      <c r="H51" s="40">
        <v>45000</v>
      </c>
      <c r="I51" s="40">
        <v>11406</v>
      </c>
      <c r="J51" s="40"/>
      <c r="K51" s="40"/>
      <c r="L51" s="40"/>
    </row>
    <row r="52" spans="1:12" ht="42.75" customHeight="1" x14ac:dyDescent="0.2">
      <c r="B52" s="1"/>
      <c r="C52" s="1"/>
      <c r="D52" s="1"/>
      <c r="E52" s="1"/>
      <c r="F52" s="12" t="s">
        <v>312</v>
      </c>
      <c r="G52" s="40">
        <f>G53</f>
        <v>21600</v>
      </c>
      <c r="H52" s="40">
        <f>H53</f>
        <v>0</v>
      </c>
      <c r="I52" s="40">
        <f>I53</f>
        <v>0</v>
      </c>
      <c r="J52" s="40"/>
      <c r="K52" s="40"/>
      <c r="L52" s="40"/>
    </row>
    <row r="53" spans="1:12" ht="59.25" customHeight="1" x14ac:dyDescent="0.2">
      <c r="B53" s="24" t="s">
        <v>311</v>
      </c>
      <c r="C53" s="25">
        <v>3121</v>
      </c>
      <c r="D53" s="25">
        <v>1040</v>
      </c>
      <c r="E53" s="29" t="s">
        <v>329</v>
      </c>
      <c r="F53" s="12" t="s">
        <v>313</v>
      </c>
      <c r="G53" s="40">
        <v>21600</v>
      </c>
      <c r="H53" s="40">
        <v>0</v>
      </c>
      <c r="I53" s="40">
        <v>0</v>
      </c>
      <c r="J53" s="40"/>
      <c r="K53" s="40"/>
      <c r="L53" s="40"/>
    </row>
    <row r="54" spans="1:12" s="32" customFormat="1" ht="41.25" customHeight="1" x14ac:dyDescent="0.2">
      <c r="A54" s="31"/>
      <c r="B54" s="19"/>
      <c r="C54" s="19"/>
      <c r="D54" s="19"/>
      <c r="E54" s="19"/>
      <c r="F54" s="43" t="s">
        <v>100</v>
      </c>
      <c r="G54" s="39">
        <f>G55</f>
        <v>121900</v>
      </c>
      <c r="H54" s="39">
        <f>H55</f>
        <v>22000</v>
      </c>
      <c r="I54" s="39">
        <f>I55</f>
        <v>17382.080000000002</v>
      </c>
      <c r="J54" s="39"/>
      <c r="K54" s="39"/>
      <c r="L54" s="39">
        <f>L55</f>
        <v>0</v>
      </c>
    </row>
    <row r="55" spans="1:12" ht="37.5" x14ac:dyDescent="0.3">
      <c r="B55" s="20" t="s">
        <v>101</v>
      </c>
      <c r="C55" s="20" t="s">
        <v>102</v>
      </c>
      <c r="D55" s="20" t="s">
        <v>103</v>
      </c>
      <c r="E55" s="35" t="s">
        <v>104</v>
      </c>
      <c r="F55" s="12" t="s">
        <v>105</v>
      </c>
      <c r="G55" s="40">
        <v>121900</v>
      </c>
      <c r="H55" s="40">
        <v>22000</v>
      </c>
      <c r="I55" s="40">
        <v>17382.080000000002</v>
      </c>
      <c r="J55" s="40"/>
      <c r="K55" s="40"/>
      <c r="L55" s="40"/>
    </row>
    <row r="56" spans="1:12" s="32" customFormat="1" ht="45" customHeight="1" x14ac:dyDescent="0.2">
      <c r="A56" s="31"/>
      <c r="B56" s="19"/>
      <c r="C56" s="19"/>
      <c r="D56" s="19"/>
      <c r="E56" s="19"/>
      <c r="F56" s="43" t="s">
        <v>106</v>
      </c>
      <c r="G56" s="39">
        <f t="shared" ref="G56:L56" si="0">G57+G59+G60+G61+G62</f>
        <v>458100</v>
      </c>
      <c r="H56" s="39">
        <f t="shared" si="0"/>
        <v>77908</v>
      </c>
      <c r="I56" s="39">
        <f t="shared" si="0"/>
        <v>20273.02</v>
      </c>
      <c r="J56" s="39">
        <f t="shared" si="0"/>
        <v>1500000</v>
      </c>
      <c r="K56" s="39">
        <f t="shared" si="0"/>
        <v>0</v>
      </c>
      <c r="L56" s="39">
        <f t="shared" si="0"/>
        <v>0</v>
      </c>
    </row>
    <row r="57" spans="1:12" ht="152.25" customHeight="1" x14ac:dyDescent="0.3">
      <c r="B57" s="20" t="s">
        <v>107</v>
      </c>
      <c r="C57" s="20" t="s">
        <v>108</v>
      </c>
      <c r="D57" s="20" t="s">
        <v>109</v>
      </c>
      <c r="E57" s="35" t="s">
        <v>110</v>
      </c>
      <c r="F57" s="59" t="s">
        <v>111</v>
      </c>
      <c r="G57" s="40">
        <v>124000</v>
      </c>
      <c r="H57" s="40">
        <v>28500</v>
      </c>
      <c r="I57" s="40">
        <v>6331.98</v>
      </c>
      <c r="J57" s="40"/>
      <c r="K57" s="40"/>
      <c r="L57" s="40"/>
    </row>
    <row r="58" spans="1:12" ht="37.5" hidden="1" x14ac:dyDescent="0.3">
      <c r="B58" s="20" t="s">
        <v>112</v>
      </c>
      <c r="C58" s="20" t="s">
        <v>113</v>
      </c>
      <c r="D58" s="20"/>
      <c r="E58" s="35" t="s">
        <v>114</v>
      </c>
      <c r="F58" s="59"/>
      <c r="G58" s="40"/>
      <c r="H58" s="40"/>
      <c r="I58" s="40"/>
      <c r="J58" s="40"/>
      <c r="K58" s="40"/>
      <c r="L58" s="40"/>
    </row>
    <row r="59" spans="1:12" ht="143.25" customHeight="1" x14ac:dyDescent="0.3">
      <c r="B59" s="20" t="s">
        <v>115</v>
      </c>
      <c r="C59" s="20" t="s">
        <v>116</v>
      </c>
      <c r="D59" s="20" t="s">
        <v>117</v>
      </c>
      <c r="E59" s="35" t="s">
        <v>118</v>
      </c>
      <c r="F59" s="59" t="s">
        <v>119</v>
      </c>
      <c r="G59" s="40">
        <v>216000</v>
      </c>
      <c r="H59" s="40">
        <v>32500</v>
      </c>
      <c r="I59" s="40">
        <v>5000</v>
      </c>
      <c r="J59" s="40"/>
      <c r="K59" s="40"/>
      <c r="L59" s="40"/>
    </row>
    <row r="60" spans="1:12" ht="96.75" customHeight="1" x14ac:dyDescent="0.3">
      <c r="B60" s="20" t="s">
        <v>120</v>
      </c>
      <c r="C60" s="20" t="s">
        <v>121</v>
      </c>
      <c r="D60" s="20" t="s">
        <v>117</v>
      </c>
      <c r="E60" s="35" t="s">
        <v>122</v>
      </c>
      <c r="F60" s="59" t="s">
        <v>123</v>
      </c>
      <c r="G60" s="40">
        <v>118100</v>
      </c>
      <c r="H60" s="40">
        <v>16908</v>
      </c>
      <c r="I60" s="40">
        <v>8941.0400000000009</v>
      </c>
      <c r="J60" s="40"/>
      <c r="K60" s="40"/>
      <c r="L60" s="40"/>
    </row>
    <row r="61" spans="1:12" ht="111" hidden="1" x14ac:dyDescent="0.3">
      <c r="B61" s="20" t="s">
        <v>124</v>
      </c>
      <c r="C61" s="20" t="s">
        <v>125</v>
      </c>
      <c r="D61" s="20" t="s">
        <v>45</v>
      </c>
      <c r="E61" s="35" t="s">
        <v>126</v>
      </c>
      <c r="F61" s="59" t="s">
        <v>127</v>
      </c>
      <c r="G61" s="40"/>
      <c r="H61" s="40"/>
      <c r="I61" s="40"/>
      <c r="J61" s="40"/>
      <c r="K61" s="40"/>
      <c r="L61" s="40"/>
    </row>
    <row r="62" spans="1:12" ht="93.75" customHeight="1" x14ac:dyDescent="0.3">
      <c r="B62" s="20" t="s">
        <v>124</v>
      </c>
      <c r="C62" s="20" t="s">
        <v>125</v>
      </c>
      <c r="D62" s="20" t="s">
        <v>45</v>
      </c>
      <c r="E62" s="35" t="s">
        <v>314</v>
      </c>
      <c r="F62" s="59"/>
      <c r="G62" s="40"/>
      <c r="H62" s="40"/>
      <c r="I62" s="40"/>
      <c r="J62" s="40">
        <v>1500000</v>
      </c>
      <c r="K62" s="40">
        <v>0</v>
      </c>
      <c r="L62" s="40">
        <v>0</v>
      </c>
    </row>
    <row r="63" spans="1:12" s="32" customFormat="1" ht="39.75" customHeight="1" x14ac:dyDescent="0.2">
      <c r="A63" s="31"/>
      <c r="B63" s="19"/>
      <c r="C63" s="19"/>
      <c r="D63" s="19"/>
      <c r="E63" s="19"/>
      <c r="F63" s="43" t="s">
        <v>128</v>
      </c>
      <c r="G63" s="39">
        <f>G64+G65+G66+G67+G68+G69+G70+G71+G72</f>
        <v>6290900</v>
      </c>
      <c r="H63" s="39">
        <f>H64+H65+H66+H67+H68+H69+H70+H71+H72</f>
        <v>855846</v>
      </c>
      <c r="I63" s="39">
        <f>I64+I65+I66+I67+I68+I69+I70+I71+I72</f>
        <v>678932.8</v>
      </c>
      <c r="J63" s="39"/>
      <c r="K63" s="39"/>
      <c r="L63" s="39">
        <f>L64+L65+L66+L67+L68+L69+L70+L71+L72</f>
        <v>0</v>
      </c>
    </row>
    <row r="64" spans="1:12" ht="56.25" customHeight="1" x14ac:dyDescent="0.3">
      <c r="B64" s="20" t="s">
        <v>129</v>
      </c>
      <c r="C64" s="20" t="s">
        <v>130</v>
      </c>
      <c r="D64" s="20" t="s">
        <v>117</v>
      </c>
      <c r="E64" s="21" t="s">
        <v>131</v>
      </c>
      <c r="F64" s="12" t="s">
        <v>150</v>
      </c>
      <c r="G64" s="40">
        <v>20000</v>
      </c>
      <c r="H64" s="40">
        <v>4500</v>
      </c>
      <c r="I64" s="40">
        <v>0</v>
      </c>
      <c r="J64" s="40"/>
      <c r="K64" s="40"/>
      <c r="L64" s="40"/>
    </row>
    <row r="65" spans="1:12" ht="57" customHeight="1" x14ac:dyDescent="0.3">
      <c r="B65" s="20" t="s">
        <v>132</v>
      </c>
      <c r="C65" s="20" t="s">
        <v>133</v>
      </c>
      <c r="D65" s="20" t="s">
        <v>134</v>
      </c>
      <c r="E65" s="21" t="s">
        <v>135</v>
      </c>
      <c r="F65" s="12" t="s">
        <v>151</v>
      </c>
      <c r="G65" s="40">
        <v>187800</v>
      </c>
      <c r="H65" s="40">
        <v>45365</v>
      </c>
      <c r="I65" s="40">
        <v>43033.66</v>
      </c>
      <c r="J65" s="40"/>
      <c r="K65" s="40"/>
      <c r="L65" s="40"/>
    </row>
    <row r="66" spans="1:12" ht="75.75" customHeight="1" x14ac:dyDescent="0.3">
      <c r="B66" s="20" t="s">
        <v>136</v>
      </c>
      <c r="C66" s="20" t="s">
        <v>137</v>
      </c>
      <c r="D66" s="20" t="s">
        <v>134</v>
      </c>
      <c r="E66" s="35" t="s">
        <v>138</v>
      </c>
      <c r="F66" s="12" t="s">
        <v>152</v>
      </c>
      <c r="G66" s="40">
        <v>2754000</v>
      </c>
      <c r="H66" s="40">
        <v>180000</v>
      </c>
      <c r="I66" s="40">
        <v>130404.37</v>
      </c>
      <c r="J66" s="40"/>
      <c r="K66" s="40"/>
      <c r="L66" s="40"/>
    </row>
    <row r="67" spans="1:12" ht="72.75" customHeight="1" x14ac:dyDescent="0.3">
      <c r="B67" s="20" t="s">
        <v>139</v>
      </c>
      <c r="C67" s="20" t="s">
        <v>140</v>
      </c>
      <c r="D67" s="20" t="s">
        <v>134</v>
      </c>
      <c r="E67" s="35" t="s">
        <v>141</v>
      </c>
      <c r="F67" s="12" t="s">
        <v>153</v>
      </c>
      <c r="G67" s="40">
        <v>90000</v>
      </c>
      <c r="H67" s="40">
        <v>40000</v>
      </c>
      <c r="I67" s="40">
        <v>38840.71</v>
      </c>
      <c r="J67" s="40"/>
      <c r="K67" s="40"/>
      <c r="L67" s="40"/>
    </row>
    <row r="68" spans="1:12" ht="171.75" customHeight="1" x14ac:dyDescent="0.3">
      <c r="B68" s="20" t="s">
        <v>142</v>
      </c>
      <c r="C68" s="20" t="s">
        <v>143</v>
      </c>
      <c r="D68" s="20" t="s">
        <v>144</v>
      </c>
      <c r="E68" s="21" t="s">
        <v>145</v>
      </c>
      <c r="F68" s="12" t="s">
        <v>154</v>
      </c>
      <c r="G68" s="40">
        <v>200000</v>
      </c>
      <c r="H68" s="40">
        <v>48000</v>
      </c>
      <c r="I68" s="40">
        <v>42065.86</v>
      </c>
      <c r="J68" s="40"/>
      <c r="K68" s="40"/>
      <c r="L68" s="40"/>
    </row>
    <row r="69" spans="1:12" ht="150" customHeight="1" x14ac:dyDescent="0.3">
      <c r="B69" s="20" t="s">
        <v>107</v>
      </c>
      <c r="C69" s="20" t="s">
        <v>108</v>
      </c>
      <c r="D69" s="20" t="s">
        <v>109</v>
      </c>
      <c r="E69" s="35" t="s">
        <v>110</v>
      </c>
      <c r="F69" s="12" t="s">
        <v>155</v>
      </c>
      <c r="G69" s="40">
        <v>104000</v>
      </c>
      <c r="H69" s="40">
        <v>25325</v>
      </c>
      <c r="I69" s="40">
        <v>23122.94</v>
      </c>
      <c r="J69" s="40"/>
      <c r="K69" s="40"/>
      <c r="L69" s="40"/>
    </row>
    <row r="70" spans="1:12" ht="33.75" customHeight="1" x14ac:dyDescent="0.3">
      <c r="B70" s="20" t="s">
        <v>115</v>
      </c>
      <c r="C70" s="20" t="s">
        <v>116</v>
      </c>
      <c r="D70" s="20" t="s">
        <v>117</v>
      </c>
      <c r="E70" s="35" t="s">
        <v>118</v>
      </c>
      <c r="F70" s="12"/>
      <c r="G70" s="40">
        <v>689400</v>
      </c>
      <c r="H70" s="40">
        <v>153100</v>
      </c>
      <c r="I70" s="40">
        <v>115015.34</v>
      </c>
      <c r="J70" s="40"/>
      <c r="K70" s="40"/>
      <c r="L70" s="40"/>
    </row>
    <row r="71" spans="1:12" ht="93.75" customHeight="1" x14ac:dyDescent="0.3">
      <c r="B71" s="20" t="s">
        <v>120</v>
      </c>
      <c r="C71" s="20" t="s">
        <v>121</v>
      </c>
      <c r="D71" s="20" t="s">
        <v>117</v>
      </c>
      <c r="E71" s="35" t="s">
        <v>122</v>
      </c>
      <c r="F71" s="12" t="s">
        <v>122</v>
      </c>
      <c r="G71" s="40">
        <v>324700</v>
      </c>
      <c r="H71" s="40">
        <v>46246</v>
      </c>
      <c r="I71" s="40">
        <v>42713.32</v>
      </c>
      <c r="J71" s="40"/>
      <c r="K71" s="40"/>
      <c r="L71" s="40"/>
    </row>
    <row r="72" spans="1:12" ht="59.25" customHeight="1" x14ac:dyDescent="0.3">
      <c r="B72" s="20" t="s">
        <v>146</v>
      </c>
      <c r="C72" s="20" t="s">
        <v>147</v>
      </c>
      <c r="D72" s="20" t="s">
        <v>148</v>
      </c>
      <c r="E72" s="35" t="s">
        <v>149</v>
      </c>
      <c r="F72" s="12"/>
      <c r="G72" s="40">
        <v>1921000</v>
      </c>
      <c r="H72" s="40">
        <v>313310</v>
      </c>
      <c r="I72" s="40">
        <v>243736.6</v>
      </c>
      <c r="J72" s="40"/>
      <c r="K72" s="40"/>
      <c r="L72" s="40"/>
    </row>
    <row r="73" spans="1:12" s="32" customFormat="1" ht="25.5" customHeight="1" x14ac:dyDescent="0.2">
      <c r="A73" s="31"/>
      <c r="B73" s="19"/>
      <c r="C73" s="19"/>
      <c r="D73" s="19"/>
      <c r="E73" s="19" t="s">
        <v>6</v>
      </c>
      <c r="F73" s="18"/>
      <c r="G73" s="39">
        <f>G63+G56+G54+G33+G52</f>
        <v>9441200</v>
      </c>
      <c r="H73" s="39">
        <f>H63+H56+H54+H33+H52</f>
        <v>1650684</v>
      </c>
      <c r="I73" s="39">
        <f>I63+I56+I54+I33+I52</f>
        <v>1127378.08</v>
      </c>
      <c r="J73" s="39">
        <f>J63+J56+J54+J33</f>
        <v>1500000</v>
      </c>
      <c r="K73" s="39">
        <f>K63+K56+K54+K33</f>
        <v>0</v>
      </c>
      <c r="L73" s="39">
        <f>L63+L56+L54+L33</f>
        <v>0</v>
      </c>
    </row>
    <row r="74" spans="1:12" s="32" customFormat="1" ht="60" customHeight="1" x14ac:dyDescent="0.2">
      <c r="A74" s="31"/>
      <c r="B74" s="33" t="s">
        <v>298</v>
      </c>
      <c r="C74" s="19"/>
      <c r="D74" s="19"/>
      <c r="E74" s="43" t="s">
        <v>297</v>
      </c>
      <c r="F74" s="18"/>
      <c r="G74" s="50"/>
      <c r="H74" s="50"/>
      <c r="I74" s="50"/>
      <c r="J74" s="50"/>
      <c r="K74" s="50"/>
      <c r="L74" s="50"/>
    </row>
    <row r="75" spans="1:12" s="32" customFormat="1" ht="51.75" customHeight="1" x14ac:dyDescent="0.2">
      <c r="A75" s="31"/>
      <c r="B75" s="33" t="s">
        <v>330</v>
      </c>
      <c r="C75" s="19"/>
      <c r="D75" s="19"/>
      <c r="E75" s="29" t="s">
        <v>297</v>
      </c>
      <c r="F75" s="18"/>
      <c r="G75" s="50"/>
      <c r="H75" s="50"/>
      <c r="I75" s="50"/>
      <c r="J75" s="50"/>
      <c r="K75" s="50"/>
      <c r="L75" s="50"/>
    </row>
    <row r="76" spans="1:12" s="32" customFormat="1" ht="54.75" customHeight="1" x14ac:dyDescent="0.2">
      <c r="A76" s="31"/>
      <c r="B76" s="1">
        <v>913112</v>
      </c>
      <c r="C76" s="1">
        <v>3112</v>
      </c>
      <c r="D76" s="1">
        <v>1040</v>
      </c>
      <c r="E76" s="29" t="s">
        <v>331</v>
      </c>
      <c r="F76" s="43" t="s">
        <v>303</v>
      </c>
      <c r="G76" s="39">
        <f t="shared" ref="G76:L76" si="1">G77+G78+G79</f>
        <v>15500</v>
      </c>
      <c r="H76" s="39">
        <f t="shared" si="1"/>
        <v>0</v>
      </c>
      <c r="I76" s="39">
        <f t="shared" si="1"/>
        <v>0</v>
      </c>
      <c r="J76" s="39">
        <f t="shared" si="1"/>
        <v>0</v>
      </c>
      <c r="K76" s="39">
        <f t="shared" si="1"/>
        <v>0</v>
      </c>
      <c r="L76" s="39">
        <f t="shared" si="1"/>
        <v>0</v>
      </c>
    </row>
    <row r="77" spans="1:12" s="32" customFormat="1" ht="27.75" customHeight="1" x14ac:dyDescent="0.2">
      <c r="A77" s="31"/>
      <c r="B77" s="19"/>
      <c r="C77" s="19"/>
      <c r="D77" s="19"/>
      <c r="E77" s="19"/>
      <c r="F77" s="29" t="s">
        <v>299</v>
      </c>
      <c r="G77" s="40">
        <v>500</v>
      </c>
      <c r="H77" s="40">
        <v>0</v>
      </c>
      <c r="I77" s="40">
        <v>0</v>
      </c>
      <c r="J77" s="40"/>
      <c r="K77" s="40"/>
      <c r="L77" s="40"/>
    </row>
    <row r="78" spans="1:12" s="32" customFormat="1" ht="33" customHeight="1" x14ac:dyDescent="0.2">
      <c r="A78" s="31"/>
      <c r="B78" s="19"/>
      <c r="C78" s="19"/>
      <c r="D78" s="19"/>
      <c r="E78" s="19"/>
      <c r="F78" s="29" t="s">
        <v>300</v>
      </c>
      <c r="G78" s="40">
        <v>10000</v>
      </c>
      <c r="H78" s="40">
        <v>0</v>
      </c>
      <c r="I78" s="40">
        <v>0</v>
      </c>
      <c r="J78" s="40"/>
      <c r="K78" s="40"/>
      <c r="L78" s="40"/>
    </row>
    <row r="79" spans="1:12" s="32" customFormat="1" ht="60" customHeight="1" x14ac:dyDescent="0.2">
      <c r="A79" s="31"/>
      <c r="B79" s="19"/>
      <c r="C79" s="19"/>
      <c r="D79" s="19"/>
      <c r="E79" s="19"/>
      <c r="F79" s="29" t="s">
        <v>301</v>
      </c>
      <c r="G79" s="40">
        <v>5000</v>
      </c>
      <c r="H79" s="40">
        <v>0</v>
      </c>
      <c r="I79" s="40">
        <v>0</v>
      </c>
      <c r="J79" s="40"/>
      <c r="K79" s="40"/>
      <c r="L79" s="40"/>
    </row>
    <row r="80" spans="1:12" s="32" customFormat="1" ht="25.5" customHeight="1" x14ac:dyDescent="0.2">
      <c r="A80" s="31"/>
      <c r="B80" s="19"/>
      <c r="C80" s="19"/>
      <c r="D80" s="19"/>
      <c r="E80" s="58" t="s">
        <v>302</v>
      </c>
      <c r="F80" s="18"/>
      <c r="G80" s="42">
        <f t="shared" ref="G80:L80" si="2">G76</f>
        <v>15500</v>
      </c>
      <c r="H80" s="42">
        <f t="shared" si="2"/>
        <v>0</v>
      </c>
      <c r="I80" s="42">
        <f t="shared" si="2"/>
        <v>0</v>
      </c>
      <c r="J80" s="42">
        <f t="shared" si="2"/>
        <v>0</v>
      </c>
      <c r="K80" s="42">
        <f t="shared" si="2"/>
        <v>0</v>
      </c>
      <c r="L80" s="42">
        <f t="shared" si="2"/>
        <v>0</v>
      </c>
    </row>
    <row r="81" spans="1:12" ht="61.5" customHeight="1" x14ac:dyDescent="0.3">
      <c r="B81" s="76">
        <v>1000000</v>
      </c>
      <c r="C81" s="73"/>
      <c r="D81" s="73"/>
      <c r="E81" s="70" t="s">
        <v>156</v>
      </c>
      <c r="F81" s="12"/>
      <c r="G81" s="40"/>
      <c r="H81" s="40"/>
      <c r="I81" s="40"/>
      <c r="J81" s="40"/>
      <c r="K81" s="40"/>
      <c r="L81" s="40"/>
    </row>
    <row r="82" spans="1:12" ht="56.25" x14ac:dyDescent="0.3">
      <c r="B82" s="76">
        <v>1010000</v>
      </c>
      <c r="C82" s="73"/>
      <c r="D82" s="73"/>
      <c r="E82" s="21" t="s">
        <v>156</v>
      </c>
      <c r="F82" s="12"/>
      <c r="G82" s="40"/>
      <c r="H82" s="40"/>
      <c r="I82" s="40"/>
      <c r="J82" s="40"/>
      <c r="K82" s="40"/>
      <c r="L82" s="40"/>
    </row>
    <row r="83" spans="1:12" ht="54" customHeight="1" x14ac:dyDescent="0.2">
      <c r="B83" s="1"/>
      <c r="C83" s="1"/>
      <c r="D83" s="1"/>
      <c r="E83" s="1"/>
      <c r="F83" s="43" t="s">
        <v>157</v>
      </c>
      <c r="G83" s="39">
        <f>G84+G85+G86</f>
        <v>117900</v>
      </c>
      <c r="H83" s="39">
        <f>H84</f>
        <v>40000</v>
      </c>
      <c r="I83" s="39">
        <f>I84</f>
        <v>0</v>
      </c>
      <c r="J83" s="39">
        <f>J84</f>
        <v>0</v>
      </c>
      <c r="K83" s="39">
        <f>K84</f>
        <v>0</v>
      </c>
      <c r="L83" s="39">
        <f>L84</f>
        <v>0</v>
      </c>
    </row>
    <row r="84" spans="1:12" ht="57" customHeight="1" x14ac:dyDescent="0.3">
      <c r="B84" s="20" t="s">
        <v>165</v>
      </c>
      <c r="C84" s="20" t="s">
        <v>166</v>
      </c>
      <c r="D84" s="20" t="s">
        <v>167</v>
      </c>
      <c r="E84" s="21" t="s">
        <v>168</v>
      </c>
      <c r="F84" s="12" t="s">
        <v>158</v>
      </c>
      <c r="G84" s="40">
        <v>40000</v>
      </c>
      <c r="H84" s="40">
        <v>40000</v>
      </c>
      <c r="I84" s="40"/>
      <c r="J84" s="40"/>
      <c r="K84" s="40"/>
      <c r="L84" s="40"/>
    </row>
    <row r="85" spans="1:12" ht="33" customHeight="1" x14ac:dyDescent="0.3">
      <c r="B85" s="20"/>
      <c r="C85" s="20"/>
      <c r="D85" s="20"/>
      <c r="E85" s="21"/>
      <c r="F85" s="12" t="s">
        <v>304</v>
      </c>
      <c r="G85" s="40">
        <v>50000</v>
      </c>
      <c r="H85" s="40"/>
      <c r="I85" s="40"/>
      <c r="J85" s="40"/>
      <c r="K85" s="40"/>
      <c r="L85" s="40"/>
    </row>
    <row r="86" spans="1:12" ht="33.75" customHeight="1" x14ac:dyDescent="0.3">
      <c r="B86" s="20"/>
      <c r="C86" s="20"/>
      <c r="D86" s="20"/>
      <c r="E86" s="21"/>
      <c r="F86" s="12" t="s">
        <v>305</v>
      </c>
      <c r="G86" s="40">
        <v>27900</v>
      </c>
      <c r="H86" s="40"/>
      <c r="I86" s="40"/>
      <c r="J86" s="40"/>
      <c r="K86" s="40"/>
      <c r="L86" s="40"/>
    </row>
    <row r="87" spans="1:12" s="32" customFormat="1" ht="60" customHeight="1" x14ac:dyDescent="0.2">
      <c r="A87" s="31"/>
      <c r="B87" s="19"/>
      <c r="C87" s="19"/>
      <c r="D87" s="19"/>
      <c r="E87" s="19"/>
      <c r="F87" s="43" t="s">
        <v>159</v>
      </c>
      <c r="G87" s="39">
        <f t="shared" ref="G87:L87" si="3">G88+G91+G92+G93+G94</f>
        <v>1000000</v>
      </c>
      <c r="H87" s="39">
        <f t="shared" si="3"/>
        <v>100130</v>
      </c>
      <c r="I87" s="39">
        <f t="shared" si="3"/>
        <v>12210</v>
      </c>
      <c r="J87" s="39">
        <f t="shared" si="3"/>
        <v>0</v>
      </c>
      <c r="K87" s="39">
        <f t="shared" si="3"/>
        <v>0</v>
      </c>
      <c r="L87" s="39">
        <f t="shared" si="3"/>
        <v>0</v>
      </c>
    </row>
    <row r="88" spans="1:12" ht="37.5" customHeight="1" x14ac:dyDescent="0.3">
      <c r="B88" s="36" t="s">
        <v>160</v>
      </c>
      <c r="C88" s="36" t="s">
        <v>161</v>
      </c>
      <c r="D88" s="36" t="s">
        <v>162</v>
      </c>
      <c r="E88" s="35" t="s">
        <v>163</v>
      </c>
      <c r="F88" s="37"/>
      <c r="G88" s="41">
        <f>G89+G90</f>
        <v>600000</v>
      </c>
      <c r="H88" s="41">
        <v>48000</v>
      </c>
      <c r="I88" s="41"/>
      <c r="J88" s="41"/>
      <c r="K88" s="41"/>
      <c r="L88" s="41">
        <f>L89+L90</f>
        <v>0</v>
      </c>
    </row>
    <row r="89" spans="1:12" ht="65.25" customHeight="1" x14ac:dyDescent="0.2">
      <c r="B89" s="1"/>
      <c r="C89" s="1"/>
      <c r="D89" s="1"/>
      <c r="E89" s="1"/>
      <c r="F89" s="12" t="s">
        <v>164</v>
      </c>
      <c r="G89" s="40">
        <v>520000</v>
      </c>
      <c r="H89" s="40">
        <v>13000</v>
      </c>
      <c r="I89" s="40"/>
      <c r="J89" s="40"/>
      <c r="K89" s="40"/>
      <c r="L89" s="40"/>
    </row>
    <row r="90" spans="1:12" ht="39" customHeight="1" x14ac:dyDescent="0.2">
      <c r="B90" s="1"/>
      <c r="C90" s="1"/>
      <c r="D90" s="1"/>
      <c r="E90" s="1"/>
      <c r="F90" s="12" t="s">
        <v>169</v>
      </c>
      <c r="G90" s="40">
        <v>80000</v>
      </c>
      <c r="H90" s="40">
        <v>35000</v>
      </c>
      <c r="I90" s="40"/>
      <c r="J90" s="40"/>
      <c r="K90" s="40"/>
      <c r="L90" s="40"/>
    </row>
    <row r="91" spans="1:12" ht="90" customHeight="1" x14ac:dyDescent="0.3">
      <c r="B91" s="20" t="s">
        <v>170</v>
      </c>
      <c r="C91" s="20" t="s">
        <v>171</v>
      </c>
      <c r="D91" s="20" t="s">
        <v>172</v>
      </c>
      <c r="E91" s="21" t="s">
        <v>173</v>
      </c>
      <c r="F91" s="59" t="s">
        <v>180</v>
      </c>
      <c r="G91" s="40">
        <v>250000</v>
      </c>
      <c r="H91" s="40">
        <v>17790</v>
      </c>
      <c r="I91" s="40">
        <v>1400</v>
      </c>
      <c r="J91" s="40"/>
      <c r="K91" s="40"/>
      <c r="L91" s="40"/>
    </row>
    <row r="92" spans="1:12" ht="57" customHeight="1" x14ac:dyDescent="0.3">
      <c r="B92" s="20" t="s">
        <v>174</v>
      </c>
      <c r="C92" s="20" t="s">
        <v>175</v>
      </c>
      <c r="D92" s="20" t="s">
        <v>172</v>
      </c>
      <c r="E92" s="21" t="s">
        <v>176</v>
      </c>
      <c r="F92" s="59" t="s">
        <v>181</v>
      </c>
      <c r="G92" s="40">
        <v>84850</v>
      </c>
      <c r="H92" s="40">
        <v>30340</v>
      </c>
      <c r="I92" s="40">
        <v>10810</v>
      </c>
      <c r="J92" s="40"/>
      <c r="K92" s="40"/>
      <c r="L92" s="40"/>
    </row>
    <row r="93" spans="1:12" ht="90" customHeight="1" x14ac:dyDescent="0.3">
      <c r="B93" s="20" t="s">
        <v>177</v>
      </c>
      <c r="C93" s="20" t="s">
        <v>178</v>
      </c>
      <c r="D93" s="20" t="s">
        <v>172</v>
      </c>
      <c r="E93" s="21" t="s">
        <v>179</v>
      </c>
      <c r="F93" s="59" t="s">
        <v>182</v>
      </c>
      <c r="G93" s="40">
        <v>15150</v>
      </c>
      <c r="H93" s="40"/>
      <c r="I93" s="40"/>
      <c r="J93" s="40"/>
      <c r="K93" s="40"/>
      <c r="L93" s="40"/>
    </row>
    <row r="94" spans="1:12" ht="72" customHeight="1" x14ac:dyDescent="0.2">
      <c r="B94" s="24">
        <v>1017622</v>
      </c>
      <c r="C94" s="24">
        <v>7622</v>
      </c>
      <c r="D94" s="24" t="s">
        <v>183</v>
      </c>
      <c r="E94" s="29" t="s">
        <v>184</v>
      </c>
      <c r="F94" s="12" t="s">
        <v>185</v>
      </c>
      <c r="G94" s="40">
        <v>50000</v>
      </c>
      <c r="H94" s="40">
        <v>4000</v>
      </c>
      <c r="I94" s="40"/>
      <c r="J94" s="40"/>
      <c r="K94" s="40"/>
      <c r="L94" s="40"/>
    </row>
    <row r="95" spans="1:12" s="32" customFormat="1" ht="18.75" x14ac:dyDescent="0.2">
      <c r="A95" s="31"/>
      <c r="B95" s="27"/>
      <c r="C95" s="27"/>
      <c r="D95" s="27"/>
      <c r="E95" s="77" t="s">
        <v>6</v>
      </c>
      <c r="F95" s="43"/>
      <c r="G95" s="39">
        <f t="shared" ref="G95:L95" si="4">G87+G83</f>
        <v>1117900</v>
      </c>
      <c r="H95" s="39">
        <f t="shared" si="4"/>
        <v>140130</v>
      </c>
      <c r="I95" s="39">
        <f t="shared" si="4"/>
        <v>12210</v>
      </c>
      <c r="J95" s="39">
        <f t="shared" si="4"/>
        <v>0</v>
      </c>
      <c r="K95" s="39">
        <f t="shared" si="4"/>
        <v>0</v>
      </c>
      <c r="L95" s="39">
        <f t="shared" si="4"/>
        <v>0</v>
      </c>
    </row>
    <row r="96" spans="1:12" ht="102" customHeight="1" x14ac:dyDescent="0.3">
      <c r="B96" s="76">
        <v>1200000</v>
      </c>
      <c r="C96" s="78"/>
      <c r="D96" s="78"/>
      <c r="E96" s="70" t="s">
        <v>219</v>
      </c>
      <c r="F96" s="12"/>
      <c r="G96" s="40"/>
      <c r="H96" s="40"/>
      <c r="I96" s="40"/>
      <c r="J96" s="40"/>
      <c r="K96" s="40"/>
      <c r="L96" s="40"/>
    </row>
    <row r="97" spans="2:12" ht="57.75" customHeight="1" x14ac:dyDescent="0.3">
      <c r="B97" s="79">
        <v>1210000</v>
      </c>
      <c r="C97" s="80"/>
      <c r="D97" s="80"/>
      <c r="E97" s="21" t="s">
        <v>220</v>
      </c>
      <c r="F97" s="12"/>
      <c r="G97" s="40"/>
      <c r="H97" s="40"/>
      <c r="I97" s="40"/>
      <c r="J97" s="40"/>
      <c r="K97" s="40"/>
      <c r="L97" s="40"/>
    </row>
    <row r="98" spans="2:12" ht="80.25" customHeight="1" x14ac:dyDescent="0.2">
      <c r="B98" s="1"/>
      <c r="C98" s="1"/>
      <c r="D98" s="1"/>
      <c r="E98" s="1"/>
      <c r="F98" s="43" t="s">
        <v>280</v>
      </c>
      <c r="G98" s="39">
        <f>G103+G109+G99</f>
        <v>23239200</v>
      </c>
      <c r="H98" s="39">
        <f>H103+H109+H99</f>
        <v>8143694</v>
      </c>
      <c r="I98" s="39">
        <f>I103+I109+I99</f>
        <v>7407635.7199999997</v>
      </c>
      <c r="J98" s="39">
        <f>J99+J102+J103+J109</f>
        <v>7625000</v>
      </c>
      <c r="K98" s="39">
        <f>K99+K102+K103+K109</f>
        <v>0</v>
      </c>
      <c r="L98" s="39">
        <f>L99+L102+L103+L109</f>
        <v>0</v>
      </c>
    </row>
    <row r="99" spans="2:12" ht="33" customHeight="1" x14ac:dyDescent="0.3">
      <c r="B99" s="20" t="s">
        <v>35</v>
      </c>
      <c r="C99" s="20" t="s">
        <v>36</v>
      </c>
      <c r="D99" s="20" t="s">
        <v>9</v>
      </c>
      <c r="E99" s="16" t="s">
        <v>37</v>
      </c>
      <c r="F99" s="12" t="s">
        <v>250</v>
      </c>
      <c r="G99" s="39">
        <f t="shared" ref="G99:L99" si="5">G100+G101</f>
        <v>1438400</v>
      </c>
      <c r="H99" s="39">
        <f t="shared" si="5"/>
        <v>0</v>
      </c>
      <c r="I99" s="39">
        <f t="shared" si="5"/>
        <v>0</v>
      </c>
      <c r="J99" s="39">
        <f t="shared" si="5"/>
        <v>1600000</v>
      </c>
      <c r="K99" s="39">
        <f t="shared" si="5"/>
        <v>0</v>
      </c>
      <c r="L99" s="39">
        <f t="shared" si="5"/>
        <v>0</v>
      </c>
    </row>
    <row r="100" spans="2:12" ht="80.25" customHeight="1" x14ac:dyDescent="0.3">
      <c r="B100" s="20"/>
      <c r="C100" s="20"/>
      <c r="D100" s="20"/>
      <c r="E100" s="16"/>
      <c r="F100" s="12" t="s">
        <v>238</v>
      </c>
      <c r="G100" s="40">
        <v>1438400</v>
      </c>
      <c r="H100" s="40"/>
      <c r="I100" s="40"/>
      <c r="J100" s="39"/>
      <c r="K100" s="39"/>
      <c r="L100" s="39"/>
    </row>
    <row r="101" spans="2:12" ht="41.25" customHeight="1" x14ac:dyDescent="0.3">
      <c r="B101" s="20"/>
      <c r="C101" s="20"/>
      <c r="D101" s="20"/>
      <c r="E101" s="16"/>
      <c r="F101" s="12" t="s">
        <v>251</v>
      </c>
      <c r="G101" s="40"/>
      <c r="H101" s="40"/>
      <c r="I101" s="40"/>
      <c r="J101" s="39">
        <v>1600000</v>
      </c>
      <c r="K101" s="39">
        <v>0</v>
      </c>
      <c r="L101" s="39">
        <v>0</v>
      </c>
    </row>
    <row r="102" spans="2:12" ht="41.25" customHeight="1" x14ac:dyDescent="0.3">
      <c r="B102" s="20" t="s">
        <v>14</v>
      </c>
      <c r="C102" s="20" t="s">
        <v>15</v>
      </c>
      <c r="D102" s="20" t="s">
        <v>9</v>
      </c>
      <c r="E102" s="16" t="s">
        <v>16</v>
      </c>
      <c r="F102" s="12" t="s">
        <v>252</v>
      </c>
      <c r="G102" s="40"/>
      <c r="H102" s="40"/>
      <c r="I102" s="40"/>
      <c r="J102" s="39">
        <v>5525000</v>
      </c>
      <c r="K102" s="39">
        <v>0</v>
      </c>
      <c r="L102" s="39">
        <v>0</v>
      </c>
    </row>
    <row r="103" spans="2:12" ht="33.75" customHeight="1" x14ac:dyDescent="0.3">
      <c r="B103" s="20" t="s">
        <v>7</v>
      </c>
      <c r="C103" s="20" t="s">
        <v>8</v>
      </c>
      <c r="D103" s="20" t="s">
        <v>9</v>
      </c>
      <c r="E103" s="16" t="s">
        <v>10</v>
      </c>
      <c r="F103" s="17" t="s">
        <v>12</v>
      </c>
      <c r="G103" s="39">
        <f t="shared" ref="G103:L103" si="6">G104+G107+G108</f>
        <v>5600800</v>
      </c>
      <c r="H103" s="39">
        <f t="shared" si="6"/>
        <v>4401423</v>
      </c>
      <c r="I103" s="39">
        <f t="shared" si="6"/>
        <v>4077639.28</v>
      </c>
      <c r="J103" s="39">
        <f t="shared" si="6"/>
        <v>500000</v>
      </c>
      <c r="K103" s="39">
        <f t="shared" si="6"/>
        <v>0</v>
      </c>
      <c r="L103" s="39">
        <f t="shared" si="6"/>
        <v>0</v>
      </c>
    </row>
    <row r="104" spans="2:12" ht="251.25" customHeight="1" x14ac:dyDescent="0.2">
      <c r="B104" s="1"/>
      <c r="C104" s="1"/>
      <c r="D104" s="1"/>
      <c r="E104" s="1"/>
      <c r="F104" s="12" t="s">
        <v>318</v>
      </c>
      <c r="G104" s="40">
        <v>5000000</v>
      </c>
      <c r="H104" s="40">
        <v>4394040</v>
      </c>
      <c r="I104" s="40">
        <v>4070256.28</v>
      </c>
      <c r="J104" s="40"/>
      <c r="K104" s="40"/>
      <c r="L104" s="40"/>
    </row>
    <row r="105" spans="2:12" ht="65.25" hidden="1" customHeight="1" x14ac:dyDescent="0.2">
      <c r="B105" s="1"/>
      <c r="C105" s="1"/>
      <c r="D105" s="1"/>
      <c r="E105" s="1"/>
      <c r="F105" s="12" t="s">
        <v>202</v>
      </c>
      <c r="G105" s="40"/>
      <c r="H105" s="40"/>
      <c r="I105" s="40"/>
      <c r="J105" s="40"/>
      <c r="K105" s="40"/>
      <c r="L105" s="40">
        <v>0</v>
      </c>
    </row>
    <row r="106" spans="2:12" ht="30" hidden="1" customHeight="1" x14ac:dyDescent="0.2">
      <c r="B106" s="1"/>
      <c r="C106" s="1"/>
      <c r="D106" s="1"/>
      <c r="E106" s="1"/>
      <c r="F106" s="12" t="s">
        <v>11</v>
      </c>
      <c r="G106" s="40"/>
      <c r="H106" s="40"/>
      <c r="I106" s="40"/>
      <c r="J106" s="40"/>
      <c r="K106" s="40"/>
      <c r="L106" s="40"/>
    </row>
    <row r="107" spans="2:12" ht="114.75" customHeight="1" x14ac:dyDescent="0.2">
      <c r="B107" s="1"/>
      <c r="C107" s="1"/>
      <c r="D107" s="1"/>
      <c r="E107" s="1"/>
      <c r="F107" s="12" t="s">
        <v>254</v>
      </c>
      <c r="G107" s="40">
        <v>600800</v>
      </c>
      <c r="H107" s="40">
        <v>7383</v>
      </c>
      <c r="I107" s="40">
        <v>7383</v>
      </c>
      <c r="J107" s="40"/>
      <c r="K107" s="40"/>
      <c r="L107" s="40"/>
    </row>
    <row r="108" spans="2:12" ht="54" customHeight="1" x14ac:dyDescent="0.2">
      <c r="B108" s="1"/>
      <c r="C108" s="1"/>
      <c r="D108" s="1"/>
      <c r="E108" s="1"/>
      <c r="F108" s="12" t="s">
        <v>253</v>
      </c>
      <c r="G108" s="40"/>
      <c r="H108" s="40"/>
      <c r="I108" s="40"/>
      <c r="J108" s="40">
        <v>500000</v>
      </c>
      <c r="K108" s="40">
        <v>0</v>
      </c>
      <c r="L108" s="40">
        <v>0</v>
      </c>
    </row>
    <row r="109" spans="2:12" ht="36.75" customHeight="1" x14ac:dyDescent="0.3">
      <c r="B109" s="79">
        <v>1217693</v>
      </c>
      <c r="C109" s="79">
        <v>7693</v>
      </c>
      <c r="D109" s="36" t="s">
        <v>4</v>
      </c>
      <c r="E109" s="21" t="s">
        <v>13</v>
      </c>
      <c r="F109" s="12" t="s">
        <v>12</v>
      </c>
      <c r="G109" s="39">
        <f>G110+G114</f>
        <v>16200000</v>
      </c>
      <c r="H109" s="39">
        <f>H110+H114</f>
        <v>3742271</v>
      </c>
      <c r="I109" s="39">
        <f>I110+I114</f>
        <v>3329996.44</v>
      </c>
      <c r="J109" s="40"/>
      <c r="K109" s="40"/>
      <c r="L109" s="40"/>
    </row>
    <row r="110" spans="2:12" ht="116.25" customHeight="1" x14ac:dyDescent="0.3">
      <c r="B110" s="79"/>
      <c r="C110" s="79"/>
      <c r="D110" s="36"/>
      <c r="E110" s="21"/>
      <c r="F110" s="12" t="s">
        <v>249</v>
      </c>
      <c r="G110" s="40">
        <f>G111+G113+G112</f>
        <v>6200000</v>
      </c>
      <c r="H110" s="40">
        <f>H111+H113+H112</f>
        <v>3742271</v>
      </c>
      <c r="I110" s="40">
        <f>I111+I113+I112</f>
        <v>3329996.44</v>
      </c>
      <c r="J110" s="40"/>
      <c r="K110" s="40"/>
      <c r="L110" s="40"/>
    </row>
    <row r="111" spans="2:12" ht="53.25" customHeight="1" x14ac:dyDescent="0.3">
      <c r="B111" s="79"/>
      <c r="C111" s="79"/>
      <c r="D111" s="36"/>
      <c r="E111" s="21"/>
      <c r="F111" s="63" t="s">
        <v>319</v>
      </c>
      <c r="G111" s="62">
        <v>3276972</v>
      </c>
      <c r="H111" s="62">
        <f>273081+273081+273081</f>
        <v>819243</v>
      </c>
      <c r="I111" s="62">
        <f>273080.02+273080.02+273080.02</f>
        <v>819240.06</v>
      </c>
      <c r="J111" s="40"/>
      <c r="K111" s="40"/>
      <c r="L111" s="40"/>
    </row>
    <row r="112" spans="2:12" ht="74.25" customHeight="1" x14ac:dyDescent="0.3">
      <c r="B112" s="79"/>
      <c r="C112" s="79"/>
      <c r="D112" s="36"/>
      <c r="E112" s="21"/>
      <c r="F112" s="63" t="s">
        <v>320</v>
      </c>
      <c r="G112" s="62">
        <v>2823028</v>
      </c>
      <c r="H112" s="62">
        <v>2823028</v>
      </c>
      <c r="I112" s="62">
        <f>1325598+1085158.38</f>
        <v>2410756.38</v>
      </c>
      <c r="J112" s="40"/>
      <c r="K112" s="40"/>
      <c r="L112" s="40"/>
    </row>
    <row r="113" spans="2:12" ht="43.5" customHeight="1" x14ac:dyDescent="0.3">
      <c r="B113" s="79"/>
      <c r="C113" s="79"/>
      <c r="D113" s="36"/>
      <c r="E113" s="21"/>
      <c r="F113" s="63" t="s">
        <v>321</v>
      </c>
      <c r="G113" s="62">
        <v>100000</v>
      </c>
      <c r="H113" s="62">
        <v>100000</v>
      </c>
      <c r="I113" s="62">
        <v>100000</v>
      </c>
      <c r="J113" s="40"/>
      <c r="K113" s="40"/>
      <c r="L113" s="40"/>
    </row>
    <row r="114" spans="2:12" ht="57" customHeight="1" x14ac:dyDescent="0.3">
      <c r="B114" s="79"/>
      <c r="C114" s="79"/>
      <c r="D114" s="36"/>
      <c r="E114" s="21"/>
      <c r="F114" s="12" t="s">
        <v>248</v>
      </c>
      <c r="G114" s="40">
        <v>10000000</v>
      </c>
      <c r="H114" s="40">
        <v>0</v>
      </c>
      <c r="I114" s="40">
        <v>0</v>
      </c>
      <c r="J114" s="40"/>
      <c r="K114" s="40"/>
      <c r="L114" s="40"/>
    </row>
    <row r="115" spans="2:12" ht="85.5" customHeight="1" x14ac:dyDescent="0.3">
      <c r="B115" s="79"/>
      <c r="C115" s="79"/>
      <c r="D115" s="36"/>
      <c r="E115" s="21"/>
      <c r="F115" s="43" t="s">
        <v>239</v>
      </c>
      <c r="G115" s="40"/>
      <c r="H115" s="40"/>
      <c r="I115" s="40"/>
      <c r="J115" s="39">
        <f>J116+J117+J118+J119+J120+J121+J122+J123+J124</f>
        <v>18810700</v>
      </c>
      <c r="K115" s="39">
        <f>K116+K117+K118+K119+K120+K121+K122+K123+K124</f>
        <v>2500000</v>
      </c>
      <c r="L115" s="39">
        <f>L116+L117+L118+L119+L120+L121+L122+L123+L124</f>
        <v>1694433.56</v>
      </c>
    </row>
    <row r="116" spans="2:12" ht="101.25" customHeight="1" x14ac:dyDescent="0.3">
      <c r="B116" s="79">
        <v>1211010</v>
      </c>
      <c r="C116" s="79">
        <v>1010</v>
      </c>
      <c r="D116" s="36" t="s">
        <v>332</v>
      </c>
      <c r="E116" s="21" t="s">
        <v>255</v>
      </c>
      <c r="F116" s="12" t="s">
        <v>276</v>
      </c>
      <c r="G116" s="40"/>
      <c r="H116" s="40"/>
      <c r="I116" s="40"/>
      <c r="J116" s="39">
        <f>4060000+1448460</f>
        <v>5508460</v>
      </c>
      <c r="K116" s="39">
        <v>2000000</v>
      </c>
      <c r="L116" s="39">
        <v>1346632.96</v>
      </c>
    </row>
    <row r="117" spans="2:12" ht="150" customHeight="1" x14ac:dyDescent="0.3">
      <c r="B117" s="79">
        <v>1211020</v>
      </c>
      <c r="C117" s="79">
        <v>1020</v>
      </c>
      <c r="D117" s="36" t="s">
        <v>333</v>
      </c>
      <c r="E117" s="21" t="s">
        <v>256</v>
      </c>
      <c r="F117" s="12" t="s">
        <v>275</v>
      </c>
      <c r="G117" s="40"/>
      <c r="H117" s="40"/>
      <c r="I117" s="40"/>
      <c r="J117" s="39">
        <f>6168900-1448460</f>
        <v>4720440</v>
      </c>
      <c r="K117" s="39">
        <v>0</v>
      </c>
      <c r="L117" s="39">
        <v>0</v>
      </c>
    </row>
    <row r="118" spans="2:12" ht="66.75" customHeight="1" x14ac:dyDescent="0.3">
      <c r="B118" s="79">
        <v>1212010</v>
      </c>
      <c r="C118" s="79">
        <v>2010</v>
      </c>
      <c r="D118" s="36" t="s">
        <v>334</v>
      </c>
      <c r="E118" s="21" t="s">
        <v>257</v>
      </c>
      <c r="F118" s="12" t="s">
        <v>258</v>
      </c>
      <c r="G118" s="40"/>
      <c r="H118" s="40"/>
      <c r="I118" s="40"/>
      <c r="J118" s="39">
        <v>2485000</v>
      </c>
      <c r="K118" s="39">
        <v>10000</v>
      </c>
      <c r="L118" s="39">
        <v>7187.54</v>
      </c>
    </row>
    <row r="119" spans="2:12" ht="56.25" customHeight="1" x14ac:dyDescent="0.3">
      <c r="B119" s="79">
        <v>1216011</v>
      </c>
      <c r="C119" s="79">
        <v>6011</v>
      </c>
      <c r="D119" s="36" t="s">
        <v>335</v>
      </c>
      <c r="E119" s="21" t="s">
        <v>37</v>
      </c>
      <c r="F119" s="12" t="s">
        <v>259</v>
      </c>
      <c r="G119" s="40"/>
      <c r="H119" s="40"/>
      <c r="I119" s="40"/>
      <c r="J119" s="39">
        <v>6800</v>
      </c>
      <c r="K119" s="39">
        <v>0</v>
      </c>
      <c r="L119" s="39">
        <v>0</v>
      </c>
    </row>
    <row r="120" spans="2:12" ht="75.75" customHeight="1" x14ac:dyDescent="0.3">
      <c r="B120" s="79">
        <v>1216012</v>
      </c>
      <c r="C120" s="79">
        <v>6012</v>
      </c>
      <c r="D120" s="36" t="s">
        <v>9</v>
      </c>
      <c r="E120" s="21" t="s">
        <v>240</v>
      </c>
      <c r="F120" s="12" t="s">
        <v>241</v>
      </c>
      <c r="G120" s="40"/>
      <c r="H120" s="40"/>
      <c r="I120" s="40"/>
      <c r="J120" s="39">
        <v>100000</v>
      </c>
      <c r="K120" s="39">
        <v>30000</v>
      </c>
      <c r="L120" s="39">
        <v>0</v>
      </c>
    </row>
    <row r="121" spans="2:12" ht="98.25" customHeight="1" x14ac:dyDescent="0.3">
      <c r="B121" s="79">
        <v>1217310</v>
      </c>
      <c r="C121" s="79">
        <v>7310</v>
      </c>
      <c r="D121" s="36" t="s">
        <v>21</v>
      </c>
      <c r="E121" s="21" t="s">
        <v>260</v>
      </c>
      <c r="F121" s="12" t="s">
        <v>261</v>
      </c>
      <c r="G121" s="40"/>
      <c r="H121" s="40"/>
      <c r="I121" s="40"/>
      <c r="J121" s="39">
        <v>2725000</v>
      </c>
      <c r="K121" s="39">
        <v>0</v>
      </c>
      <c r="L121" s="39">
        <v>0</v>
      </c>
    </row>
    <row r="122" spans="2:12" ht="114" customHeight="1" x14ac:dyDescent="0.3">
      <c r="B122" s="79">
        <v>1217321</v>
      </c>
      <c r="C122" s="79">
        <v>7321</v>
      </c>
      <c r="D122" s="36" t="s">
        <v>21</v>
      </c>
      <c r="E122" s="21" t="s">
        <v>262</v>
      </c>
      <c r="F122" s="12" t="s">
        <v>263</v>
      </c>
      <c r="G122" s="40"/>
      <c r="H122" s="40"/>
      <c r="I122" s="40"/>
      <c r="J122" s="39">
        <v>1295000</v>
      </c>
      <c r="K122" s="39">
        <v>0</v>
      </c>
      <c r="L122" s="39">
        <v>0</v>
      </c>
    </row>
    <row r="123" spans="2:12" ht="127.5" customHeight="1" x14ac:dyDescent="0.3">
      <c r="B123" s="79">
        <v>1217321</v>
      </c>
      <c r="C123" s="79">
        <v>7321</v>
      </c>
      <c r="D123" s="36" t="s">
        <v>336</v>
      </c>
      <c r="E123" s="21" t="s">
        <v>262</v>
      </c>
      <c r="F123" s="12" t="s">
        <v>264</v>
      </c>
      <c r="G123" s="40"/>
      <c r="H123" s="40"/>
      <c r="I123" s="40"/>
      <c r="J123" s="39">
        <v>810000</v>
      </c>
      <c r="K123" s="39">
        <v>0</v>
      </c>
      <c r="L123" s="39">
        <v>0</v>
      </c>
    </row>
    <row r="124" spans="2:12" ht="68.25" customHeight="1" x14ac:dyDescent="0.3">
      <c r="B124" s="79">
        <v>1217330</v>
      </c>
      <c r="C124" s="79">
        <v>7330</v>
      </c>
      <c r="D124" s="36" t="s">
        <v>336</v>
      </c>
      <c r="E124" s="21" t="s">
        <v>277</v>
      </c>
      <c r="F124" s="12" t="s">
        <v>26</v>
      </c>
      <c r="G124" s="40"/>
      <c r="H124" s="40"/>
      <c r="I124" s="40"/>
      <c r="J124" s="39">
        <v>1160000</v>
      </c>
      <c r="K124" s="39">
        <v>460000</v>
      </c>
      <c r="L124" s="39">
        <v>340613.06</v>
      </c>
    </row>
    <row r="125" spans="2:12" ht="55.5" customHeight="1" x14ac:dyDescent="0.3">
      <c r="B125" s="79"/>
      <c r="C125" s="79"/>
      <c r="D125" s="36"/>
      <c r="E125" s="21"/>
      <c r="F125" s="44" t="s">
        <v>221</v>
      </c>
      <c r="G125" s="39">
        <f>G126</f>
        <v>42600</v>
      </c>
      <c r="H125" s="39">
        <f>H126</f>
        <v>1260</v>
      </c>
      <c r="I125" s="39">
        <f>I126</f>
        <v>988</v>
      </c>
      <c r="J125" s="39"/>
      <c r="K125" s="39"/>
      <c r="L125" s="39">
        <v>0</v>
      </c>
    </row>
    <row r="126" spans="2:12" ht="82.5" customHeight="1" x14ac:dyDescent="0.3">
      <c r="B126" s="20" t="s">
        <v>17</v>
      </c>
      <c r="C126" s="20" t="s">
        <v>3</v>
      </c>
      <c r="D126" s="20" t="s">
        <v>4</v>
      </c>
      <c r="E126" s="21" t="s">
        <v>5</v>
      </c>
      <c r="F126" s="22" t="s">
        <v>18</v>
      </c>
      <c r="G126" s="39">
        <v>42600</v>
      </c>
      <c r="H126" s="39">
        <v>1260</v>
      </c>
      <c r="I126" s="39">
        <v>988</v>
      </c>
      <c r="J126" s="40"/>
      <c r="K126" s="40"/>
      <c r="L126" s="40">
        <v>0</v>
      </c>
    </row>
    <row r="127" spans="2:12" ht="145.5" hidden="1" customHeight="1" x14ac:dyDescent="0.25">
      <c r="B127" s="14" t="s">
        <v>17</v>
      </c>
      <c r="C127" s="14" t="s">
        <v>3</v>
      </c>
      <c r="D127" s="15" t="s">
        <v>4</v>
      </c>
      <c r="E127" s="16" t="s">
        <v>5</v>
      </c>
      <c r="F127" s="44" t="s">
        <v>208</v>
      </c>
      <c r="G127" s="39"/>
      <c r="H127" s="39"/>
      <c r="I127" s="39"/>
      <c r="J127" s="39"/>
      <c r="K127" s="39"/>
      <c r="L127" s="39">
        <v>0</v>
      </c>
    </row>
    <row r="128" spans="2:12" ht="100.5" hidden="1" customHeight="1" x14ac:dyDescent="0.2">
      <c r="B128" s="1"/>
      <c r="C128" s="1"/>
      <c r="D128" s="1"/>
      <c r="E128" s="1"/>
      <c r="F128" s="44" t="s">
        <v>209</v>
      </c>
      <c r="G128" s="39">
        <f>G129</f>
        <v>0</v>
      </c>
      <c r="H128" s="39">
        <f>H129</f>
        <v>0</v>
      </c>
      <c r="I128" s="39">
        <f>I129</f>
        <v>0</v>
      </c>
      <c r="J128" s="39"/>
      <c r="K128" s="39"/>
      <c r="L128" s="39">
        <f>L129</f>
        <v>0</v>
      </c>
    </row>
    <row r="129" spans="2:12" ht="98.25" hidden="1" customHeight="1" x14ac:dyDescent="0.25">
      <c r="B129" s="14" t="s">
        <v>19</v>
      </c>
      <c r="C129" s="14" t="s">
        <v>20</v>
      </c>
      <c r="D129" s="14" t="s">
        <v>21</v>
      </c>
      <c r="E129" s="16" t="s">
        <v>22</v>
      </c>
      <c r="F129" s="12" t="s">
        <v>26</v>
      </c>
      <c r="G129" s="40">
        <v>0</v>
      </c>
      <c r="H129" s="40"/>
      <c r="I129" s="40"/>
      <c r="J129" s="40"/>
      <c r="K129" s="40"/>
      <c r="L129" s="40"/>
    </row>
    <row r="130" spans="2:12" ht="156.75" hidden="1" customHeight="1" x14ac:dyDescent="0.25">
      <c r="B130" s="14" t="s">
        <v>23</v>
      </c>
      <c r="C130" s="14" t="s">
        <v>24</v>
      </c>
      <c r="D130" s="14" t="s">
        <v>9</v>
      </c>
      <c r="E130" s="16" t="s">
        <v>25</v>
      </c>
      <c r="F130" s="43" t="s">
        <v>210</v>
      </c>
      <c r="G130" s="39"/>
      <c r="H130" s="39"/>
      <c r="I130" s="39"/>
      <c r="J130" s="39"/>
      <c r="K130" s="39"/>
      <c r="L130" s="39">
        <v>0</v>
      </c>
    </row>
    <row r="131" spans="2:12" ht="115.5" customHeight="1" x14ac:dyDescent="0.3">
      <c r="B131" s="20" t="s">
        <v>17</v>
      </c>
      <c r="C131" s="20" t="s">
        <v>3</v>
      </c>
      <c r="D131" s="20" t="s">
        <v>4</v>
      </c>
      <c r="E131" s="21" t="s">
        <v>5</v>
      </c>
      <c r="F131" s="44" t="s">
        <v>208</v>
      </c>
      <c r="G131" s="39">
        <v>2000</v>
      </c>
      <c r="H131" s="39">
        <v>0</v>
      </c>
      <c r="I131" s="39">
        <v>0</v>
      </c>
      <c r="J131" s="39"/>
      <c r="K131" s="39"/>
      <c r="L131" s="39"/>
    </row>
    <row r="132" spans="2:12" ht="106.5" customHeight="1" x14ac:dyDescent="0.3">
      <c r="B132" s="20" t="s">
        <v>23</v>
      </c>
      <c r="C132" s="20" t="s">
        <v>24</v>
      </c>
      <c r="D132" s="20" t="s">
        <v>9</v>
      </c>
      <c r="E132" s="21" t="s">
        <v>25</v>
      </c>
      <c r="F132" s="44" t="s">
        <v>278</v>
      </c>
      <c r="G132" s="42">
        <v>10000</v>
      </c>
      <c r="H132" s="42">
        <v>0</v>
      </c>
      <c r="I132" s="42">
        <v>0</v>
      </c>
      <c r="J132" s="42"/>
      <c r="K132" s="42"/>
      <c r="L132" s="42"/>
    </row>
    <row r="133" spans="2:12" ht="76.5" customHeight="1" x14ac:dyDescent="0.25">
      <c r="B133" s="14"/>
      <c r="C133" s="14"/>
      <c r="D133" s="14"/>
      <c r="E133" s="16"/>
      <c r="F133" s="44" t="s">
        <v>211</v>
      </c>
      <c r="G133" s="42">
        <f>G134+G135+G139</f>
        <v>950000</v>
      </c>
      <c r="H133" s="42">
        <f>H134+H135+H139</f>
        <v>282222</v>
      </c>
      <c r="I133" s="42">
        <f>I134+I135+I139</f>
        <v>282219.86</v>
      </c>
      <c r="J133" s="42"/>
      <c r="K133" s="42"/>
      <c r="L133" s="42">
        <f>L134+L135</f>
        <v>0</v>
      </c>
    </row>
    <row r="134" spans="2:12" ht="52.5" customHeight="1" x14ac:dyDescent="0.3">
      <c r="B134" s="20" t="s">
        <v>7</v>
      </c>
      <c r="C134" s="20" t="s">
        <v>8</v>
      </c>
      <c r="D134" s="20" t="s">
        <v>9</v>
      </c>
      <c r="E134" s="21" t="s">
        <v>10</v>
      </c>
      <c r="F134" s="12" t="s">
        <v>31</v>
      </c>
      <c r="G134" s="40">
        <v>400000</v>
      </c>
      <c r="H134" s="40">
        <v>130577</v>
      </c>
      <c r="I134" s="40">
        <v>130574.86</v>
      </c>
      <c r="J134" s="40"/>
      <c r="K134" s="40"/>
      <c r="L134" s="40">
        <v>0</v>
      </c>
    </row>
    <row r="135" spans="2:12" ht="57" customHeight="1" x14ac:dyDescent="0.3">
      <c r="B135" s="20" t="s">
        <v>27</v>
      </c>
      <c r="C135" s="20" t="s">
        <v>28</v>
      </c>
      <c r="D135" s="20" t="s">
        <v>29</v>
      </c>
      <c r="E135" s="21" t="s">
        <v>30</v>
      </c>
      <c r="F135" s="22" t="s">
        <v>265</v>
      </c>
      <c r="G135" s="40">
        <v>500000</v>
      </c>
      <c r="H135" s="40">
        <v>146645</v>
      </c>
      <c r="I135" s="40">
        <v>146645</v>
      </c>
      <c r="J135" s="40"/>
      <c r="K135" s="40"/>
      <c r="L135" s="40">
        <v>0</v>
      </c>
    </row>
    <row r="136" spans="2:12" ht="85.5" hidden="1" customHeight="1" x14ac:dyDescent="0.3">
      <c r="B136" s="20"/>
      <c r="C136" s="20"/>
      <c r="D136" s="20"/>
      <c r="E136" s="16"/>
      <c r="F136" s="55" t="s">
        <v>212</v>
      </c>
      <c r="G136" s="39"/>
      <c r="H136" s="39"/>
      <c r="I136" s="39"/>
      <c r="J136" s="39"/>
      <c r="K136" s="39"/>
      <c r="L136" s="39"/>
    </row>
    <row r="137" spans="2:12" ht="51" hidden="1" customHeight="1" x14ac:dyDescent="0.3">
      <c r="B137" s="20" t="s">
        <v>35</v>
      </c>
      <c r="C137" s="20" t="s">
        <v>36</v>
      </c>
      <c r="D137" s="20" t="s">
        <v>9</v>
      </c>
      <c r="E137" s="16" t="s">
        <v>37</v>
      </c>
      <c r="F137" s="22" t="s">
        <v>39</v>
      </c>
      <c r="G137" s="40">
        <v>0</v>
      </c>
      <c r="H137" s="40"/>
      <c r="I137" s="40"/>
      <c r="J137" s="40"/>
      <c r="K137" s="40"/>
      <c r="L137" s="40">
        <v>1100000</v>
      </c>
    </row>
    <row r="138" spans="2:12" ht="63.75" hidden="1" customHeight="1" x14ac:dyDescent="0.3">
      <c r="B138" s="20" t="s">
        <v>14</v>
      </c>
      <c r="C138" s="20" t="s">
        <v>15</v>
      </c>
      <c r="D138" s="20" t="s">
        <v>9</v>
      </c>
      <c r="E138" s="16" t="s">
        <v>16</v>
      </c>
      <c r="F138" s="22" t="s">
        <v>38</v>
      </c>
      <c r="G138" s="40">
        <v>0</v>
      </c>
      <c r="H138" s="40"/>
      <c r="I138" s="40"/>
      <c r="J138" s="40"/>
      <c r="K138" s="40"/>
      <c r="L138" s="40">
        <v>2706700</v>
      </c>
    </row>
    <row r="139" spans="2:12" ht="52.5" customHeight="1" x14ac:dyDescent="0.3">
      <c r="B139" s="20" t="s">
        <v>27</v>
      </c>
      <c r="C139" s="20" t="s">
        <v>28</v>
      </c>
      <c r="D139" s="20" t="s">
        <v>29</v>
      </c>
      <c r="E139" s="21" t="s">
        <v>30</v>
      </c>
      <c r="F139" s="22" t="s">
        <v>266</v>
      </c>
      <c r="G139" s="40">
        <v>50000</v>
      </c>
      <c r="H139" s="40">
        <v>5000</v>
      </c>
      <c r="I139" s="40">
        <v>5000</v>
      </c>
      <c r="J139" s="40"/>
      <c r="K139" s="40"/>
      <c r="L139" s="40"/>
    </row>
    <row r="140" spans="2:12" ht="78.75" customHeight="1" x14ac:dyDescent="0.3">
      <c r="B140" s="20" t="s">
        <v>7</v>
      </c>
      <c r="C140" s="20" t="s">
        <v>8</v>
      </c>
      <c r="D140" s="20" t="s">
        <v>9</v>
      </c>
      <c r="E140" s="21" t="s">
        <v>10</v>
      </c>
      <c r="F140" s="55" t="s">
        <v>279</v>
      </c>
      <c r="G140" s="42">
        <f t="shared" ref="G140:L140" si="7">G141+G142+G143</f>
        <v>850000</v>
      </c>
      <c r="H140" s="42">
        <f t="shared" si="7"/>
        <v>0</v>
      </c>
      <c r="I140" s="42">
        <f t="shared" si="7"/>
        <v>0</v>
      </c>
      <c r="J140" s="42">
        <f t="shared" si="7"/>
        <v>100000</v>
      </c>
      <c r="K140" s="42">
        <f t="shared" si="7"/>
        <v>100000</v>
      </c>
      <c r="L140" s="42">
        <f t="shared" si="7"/>
        <v>0</v>
      </c>
    </row>
    <row r="141" spans="2:12" ht="69" customHeight="1" x14ac:dyDescent="0.25">
      <c r="B141" s="14"/>
      <c r="C141" s="14"/>
      <c r="D141" s="14"/>
      <c r="E141" s="16"/>
      <c r="F141" s="22" t="s">
        <v>267</v>
      </c>
      <c r="G141" s="40">
        <v>800000</v>
      </c>
      <c r="H141" s="40">
        <v>0</v>
      </c>
      <c r="I141" s="40">
        <v>0</v>
      </c>
      <c r="J141" s="40"/>
      <c r="K141" s="40"/>
      <c r="L141" s="40"/>
    </row>
    <row r="142" spans="2:12" ht="52.5" customHeight="1" x14ac:dyDescent="0.25">
      <c r="B142" s="14"/>
      <c r="C142" s="14"/>
      <c r="D142" s="14"/>
      <c r="E142" s="16"/>
      <c r="F142" s="22" t="s">
        <v>268</v>
      </c>
      <c r="G142" s="56"/>
      <c r="H142" s="56"/>
      <c r="I142" s="56"/>
      <c r="J142" s="56">
        <v>100000</v>
      </c>
      <c r="K142" s="56">
        <v>100000</v>
      </c>
      <c r="L142" s="56">
        <v>0</v>
      </c>
    </row>
    <row r="143" spans="2:12" ht="69.75" customHeight="1" x14ac:dyDescent="0.25">
      <c r="B143" s="14"/>
      <c r="C143" s="14"/>
      <c r="D143" s="14"/>
      <c r="E143" s="16"/>
      <c r="F143" s="22" t="s">
        <v>269</v>
      </c>
      <c r="G143" s="56">
        <v>50000</v>
      </c>
      <c r="H143" s="56">
        <v>0</v>
      </c>
      <c r="I143" s="56">
        <v>0</v>
      </c>
      <c r="J143" s="56"/>
      <c r="K143" s="56"/>
      <c r="L143" s="56"/>
    </row>
    <row r="144" spans="2:12" ht="92.25" customHeight="1" x14ac:dyDescent="0.3">
      <c r="B144" s="20" t="s">
        <v>323</v>
      </c>
      <c r="C144" s="20" t="s">
        <v>324</v>
      </c>
      <c r="D144" s="20" t="s">
        <v>325</v>
      </c>
      <c r="E144" s="21" t="s">
        <v>326</v>
      </c>
      <c r="F144" s="22" t="s">
        <v>270</v>
      </c>
      <c r="G144" s="42">
        <f>G145+G146</f>
        <v>600000</v>
      </c>
      <c r="H144" s="42">
        <f>H145+H146</f>
        <v>200000</v>
      </c>
      <c r="I144" s="42">
        <f>I145+I146</f>
        <v>0</v>
      </c>
      <c r="J144" s="42"/>
      <c r="K144" s="42"/>
      <c r="L144" s="42"/>
    </row>
    <row r="145" spans="2:12" ht="67.5" customHeight="1" x14ac:dyDescent="0.25">
      <c r="B145" s="14"/>
      <c r="C145" s="14"/>
      <c r="D145" s="14"/>
      <c r="E145" s="16"/>
      <c r="F145" s="22" t="s">
        <v>271</v>
      </c>
      <c r="G145" s="40">
        <v>500000</v>
      </c>
      <c r="H145" s="40">
        <v>200000</v>
      </c>
      <c r="I145" s="40"/>
      <c r="J145" s="40"/>
      <c r="K145" s="40"/>
      <c r="L145" s="40"/>
    </row>
    <row r="146" spans="2:12" ht="64.5" customHeight="1" x14ac:dyDescent="0.25">
      <c r="B146" s="14"/>
      <c r="C146" s="14"/>
      <c r="D146" s="14"/>
      <c r="E146" s="16"/>
      <c r="F146" s="22" t="s">
        <v>272</v>
      </c>
      <c r="G146" s="40">
        <v>100000</v>
      </c>
      <c r="H146" s="40"/>
      <c r="I146" s="40"/>
      <c r="J146" s="40"/>
      <c r="K146" s="40"/>
      <c r="L146" s="40"/>
    </row>
    <row r="147" spans="2:12" ht="61.5" customHeight="1" x14ac:dyDescent="0.25">
      <c r="B147" s="14"/>
      <c r="C147" s="14"/>
      <c r="D147" s="14"/>
      <c r="E147" s="16"/>
      <c r="F147" s="22" t="s">
        <v>322</v>
      </c>
      <c r="G147" s="42"/>
      <c r="H147" s="42"/>
      <c r="I147" s="42"/>
      <c r="J147" s="42">
        <f>J148+J149</f>
        <v>3981700</v>
      </c>
      <c r="K147" s="42">
        <f>K148+K149</f>
        <v>0</v>
      </c>
      <c r="L147" s="42">
        <f>L148+L149</f>
        <v>0</v>
      </c>
    </row>
    <row r="148" spans="2:12" ht="54" customHeight="1" x14ac:dyDescent="0.3">
      <c r="B148" s="20" t="s">
        <v>14</v>
      </c>
      <c r="C148" s="20" t="s">
        <v>15</v>
      </c>
      <c r="D148" s="20" t="s">
        <v>9</v>
      </c>
      <c r="E148" s="21" t="s">
        <v>16</v>
      </c>
      <c r="F148" s="22" t="s">
        <v>273</v>
      </c>
      <c r="G148" s="56"/>
      <c r="H148" s="56"/>
      <c r="I148" s="56"/>
      <c r="J148" s="56">
        <v>2706700</v>
      </c>
      <c r="K148" s="56">
        <v>0</v>
      </c>
      <c r="L148" s="56">
        <v>0</v>
      </c>
    </row>
    <row r="149" spans="2:12" ht="66.75" customHeight="1" x14ac:dyDescent="0.3">
      <c r="B149" s="20" t="s">
        <v>327</v>
      </c>
      <c r="C149" s="20" t="s">
        <v>328</v>
      </c>
      <c r="D149" s="20" t="s">
        <v>21</v>
      </c>
      <c r="E149" s="21" t="s">
        <v>260</v>
      </c>
      <c r="F149" s="22" t="s">
        <v>274</v>
      </c>
      <c r="G149" s="56"/>
      <c r="H149" s="56"/>
      <c r="I149" s="56"/>
      <c r="J149" s="56">
        <v>1275000</v>
      </c>
      <c r="K149" s="56">
        <v>0</v>
      </c>
      <c r="L149" s="56">
        <v>0</v>
      </c>
    </row>
    <row r="150" spans="2:12" ht="30" customHeight="1" x14ac:dyDescent="0.3">
      <c r="B150" s="14"/>
      <c r="C150" s="14"/>
      <c r="D150" s="14"/>
      <c r="E150" s="81" t="s">
        <v>6</v>
      </c>
      <c r="F150" s="19"/>
      <c r="G150" s="42">
        <f>G98+G115+G125+G131+G132+G133+G140+G144+G147</f>
        <v>25693800</v>
      </c>
      <c r="H150" s="42">
        <f>H98+H115+H125+H131+H132+H133+H140+H144+H147</f>
        <v>8627176</v>
      </c>
      <c r="I150" s="42">
        <f>I98+I115+I125+I131+I132+I133+I140+I144+I147</f>
        <v>7690843.5800000001</v>
      </c>
      <c r="J150" s="42">
        <f>J98+J115+J125+J131+J132+J140+J144+J147</f>
        <v>30517400</v>
      </c>
      <c r="K150" s="42">
        <f>K98+K115+K125+K131+K132+K140+K144+K147</f>
        <v>2600000</v>
      </c>
      <c r="L150" s="42">
        <f>L98+L115+L125+L131+L132+L140+L144+L147</f>
        <v>1694433.56</v>
      </c>
    </row>
    <row r="151" spans="2:12" ht="93.75" x14ac:dyDescent="0.3">
      <c r="B151" s="76">
        <v>2800000</v>
      </c>
      <c r="C151" s="74"/>
      <c r="D151" s="74"/>
      <c r="E151" s="70" t="s">
        <v>222</v>
      </c>
      <c r="F151" s="1"/>
      <c r="G151" s="40"/>
      <c r="H151" s="40"/>
      <c r="I151" s="40"/>
      <c r="J151" s="40"/>
      <c r="K151" s="40"/>
      <c r="L151" s="40"/>
    </row>
    <row r="152" spans="2:12" ht="77.25" customHeight="1" x14ac:dyDescent="0.3">
      <c r="B152" s="79">
        <v>2810000</v>
      </c>
      <c r="C152" s="74"/>
      <c r="D152" s="74"/>
      <c r="E152" s="21" t="s">
        <v>223</v>
      </c>
      <c r="F152" s="9"/>
      <c r="G152" s="82"/>
      <c r="H152" s="82"/>
      <c r="I152" s="82"/>
      <c r="J152" s="82"/>
      <c r="K152" s="82"/>
      <c r="L152" s="82"/>
    </row>
    <row r="153" spans="2:12" ht="66.75" customHeight="1" x14ac:dyDescent="0.3">
      <c r="B153" s="79">
        <v>2817130</v>
      </c>
      <c r="C153" s="36" t="s">
        <v>242</v>
      </c>
      <c r="D153" s="36" t="s">
        <v>4</v>
      </c>
      <c r="E153" s="16" t="s">
        <v>243</v>
      </c>
      <c r="F153" s="45" t="s">
        <v>213</v>
      </c>
      <c r="G153" s="54">
        <f>G154</f>
        <v>350000</v>
      </c>
      <c r="H153" s="54">
        <f>H154</f>
        <v>0</v>
      </c>
      <c r="I153" s="54">
        <f>I154</f>
        <v>0</v>
      </c>
      <c r="J153" s="54"/>
      <c r="K153" s="54"/>
      <c r="L153" s="54">
        <f>L154</f>
        <v>0</v>
      </c>
    </row>
    <row r="154" spans="2:12" ht="110.25" customHeight="1" x14ac:dyDescent="0.3">
      <c r="B154" s="79"/>
      <c r="C154" s="74"/>
      <c r="D154" s="74"/>
      <c r="E154" s="21"/>
      <c r="F154" s="13" t="s">
        <v>244</v>
      </c>
      <c r="G154" s="53">
        <v>350000</v>
      </c>
      <c r="H154" s="53">
        <v>0</v>
      </c>
      <c r="I154" s="53">
        <v>0</v>
      </c>
      <c r="J154" s="53"/>
      <c r="K154" s="53"/>
      <c r="L154" s="53">
        <v>0</v>
      </c>
    </row>
    <row r="155" spans="2:12" ht="60.75" customHeight="1" x14ac:dyDescent="0.3">
      <c r="B155" s="79">
        <v>2818340</v>
      </c>
      <c r="C155" s="36" t="s">
        <v>32</v>
      </c>
      <c r="D155" s="36" t="s">
        <v>33</v>
      </c>
      <c r="E155" s="16" t="s">
        <v>34</v>
      </c>
      <c r="F155" s="46" t="s">
        <v>217</v>
      </c>
      <c r="G155" s="54">
        <f>G156</f>
        <v>0</v>
      </c>
      <c r="H155" s="54">
        <v>0</v>
      </c>
      <c r="I155" s="54"/>
      <c r="J155" s="54">
        <f>J156+J157+J158+J159</f>
        <v>130000</v>
      </c>
      <c r="K155" s="54">
        <f>K156+K157+K158+K159</f>
        <v>10000</v>
      </c>
      <c r="L155" s="54">
        <f>L156+L157+L158+L159</f>
        <v>0</v>
      </c>
    </row>
    <row r="156" spans="2:12" ht="99" customHeight="1" x14ac:dyDescent="0.25">
      <c r="B156" s="83"/>
      <c r="C156" s="84"/>
      <c r="D156" s="84"/>
      <c r="E156" s="16"/>
      <c r="F156" s="13" t="s">
        <v>229</v>
      </c>
      <c r="G156" s="53"/>
      <c r="H156" s="53"/>
      <c r="I156" s="53"/>
      <c r="J156" s="53">
        <v>10000</v>
      </c>
      <c r="K156" s="53">
        <f>10000</f>
        <v>10000</v>
      </c>
      <c r="L156" s="53">
        <v>0</v>
      </c>
    </row>
    <row r="157" spans="2:12" ht="30" customHeight="1" x14ac:dyDescent="0.25">
      <c r="B157" s="83"/>
      <c r="C157" s="84"/>
      <c r="D157" s="84"/>
      <c r="E157" s="16"/>
      <c r="F157" s="13" t="s">
        <v>245</v>
      </c>
      <c r="G157" s="53"/>
      <c r="H157" s="85"/>
      <c r="I157" s="53"/>
      <c r="J157" s="53">
        <v>14250</v>
      </c>
      <c r="K157" s="53">
        <v>0</v>
      </c>
      <c r="L157" s="53">
        <v>0</v>
      </c>
    </row>
    <row r="158" spans="2:12" ht="37.5" customHeight="1" x14ac:dyDescent="0.25">
      <c r="B158" s="83"/>
      <c r="C158" s="84"/>
      <c r="D158" s="84"/>
      <c r="E158" s="16"/>
      <c r="F158" s="13" t="s">
        <v>247</v>
      </c>
      <c r="G158" s="53"/>
      <c r="H158" s="85"/>
      <c r="I158" s="53"/>
      <c r="J158" s="53">
        <v>61200</v>
      </c>
      <c r="K158" s="53">
        <v>0</v>
      </c>
      <c r="L158" s="53">
        <v>0</v>
      </c>
    </row>
    <row r="159" spans="2:12" ht="30" customHeight="1" x14ac:dyDescent="0.25">
      <c r="B159" s="83"/>
      <c r="C159" s="84"/>
      <c r="D159" s="84"/>
      <c r="E159" s="16"/>
      <c r="F159" s="13" t="s">
        <v>246</v>
      </c>
      <c r="G159" s="53"/>
      <c r="H159" s="85"/>
      <c r="I159" s="53"/>
      <c r="J159" s="53">
        <v>44550</v>
      </c>
      <c r="K159" s="53">
        <v>0</v>
      </c>
      <c r="L159" s="53">
        <v>0</v>
      </c>
    </row>
    <row r="160" spans="2:12" ht="25.5" customHeight="1" x14ac:dyDescent="0.3">
      <c r="B160" s="79"/>
      <c r="C160" s="74"/>
      <c r="D160" s="74"/>
      <c r="E160" s="81" t="s">
        <v>6</v>
      </c>
      <c r="F160" s="9"/>
      <c r="G160" s="86">
        <f>G153+G155</f>
        <v>350000</v>
      </c>
      <c r="H160" s="86">
        <f>H153+H155</f>
        <v>0</v>
      </c>
      <c r="I160" s="86">
        <f>I153+I155</f>
        <v>0</v>
      </c>
      <c r="J160" s="86">
        <f>J155</f>
        <v>130000</v>
      </c>
      <c r="K160" s="86">
        <f>K155</f>
        <v>10000</v>
      </c>
      <c r="L160" s="86">
        <f>L155</f>
        <v>0</v>
      </c>
    </row>
    <row r="161" spans="2:12" ht="100.5" customHeight="1" x14ac:dyDescent="0.3">
      <c r="B161" s="87" t="s">
        <v>186</v>
      </c>
      <c r="C161" s="88"/>
      <c r="D161" s="88"/>
      <c r="E161" s="89" t="s">
        <v>187</v>
      </c>
      <c r="F161" s="9"/>
      <c r="G161" s="86"/>
      <c r="H161" s="86"/>
      <c r="I161" s="86"/>
      <c r="J161" s="86"/>
      <c r="K161" s="86"/>
      <c r="L161" s="86"/>
    </row>
    <row r="162" spans="2:12" ht="99.75" customHeight="1" x14ac:dyDescent="0.3">
      <c r="B162" s="65" t="s">
        <v>188</v>
      </c>
      <c r="C162" s="88"/>
      <c r="D162" s="88"/>
      <c r="E162" s="90" t="s">
        <v>187</v>
      </c>
      <c r="F162" s="9"/>
      <c r="G162" s="86"/>
      <c r="H162" s="86"/>
      <c r="I162" s="86"/>
      <c r="J162" s="86"/>
      <c r="K162" s="86"/>
      <c r="L162" s="86"/>
    </row>
    <row r="163" spans="2:12" ht="116.25" hidden="1" customHeight="1" x14ac:dyDescent="0.3">
      <c r="B163" s="79"/>
      <c r="C163" s="74"/>
      <c r="D163" s="74"/>
      <c r="E163" s="81"/>
      <c r="F163" s="46" t="s">
        <v>189</v>
      </c>
      <c r="G163" s="86">
        <f>G164+G165</f>
        <v>0</v>
      </c>
      <c r="H163" s="86"/>
      <c r="I163" s="86"/>
      <c r="J163" s="86"/>
      <c r="K163" s="86"/>
      <c r="L163" s="86">
        <f>L164+L165</f>
        <v>0</v>
      </c>
    </row>
    <row r="164" spans="2:12" ht="61.5" hidden="1" customHeight="1" x14ac:dyDescent="0.3">
      <c r="B164" s="20" t="s">
        <v>190</v>
      </c>
      <c r="C164" s="20" t="s">
        <v>3</v>
      </c>
      <c r="D164" s="20" t="s">
        <v>4</v>
      </c>
      <c r="E164" s="21" t="s">
        <v>5</v>
      </c>
      <c r="F164" s="91" t="s">
        <v>191</v>
      </c>
      <c r="G164" s="92">
        <v>0</v>
      </c>
      <c r="H164" s="92"/>
      <c r="I164" s="92"/>
      <c r="J164" s="92"/>
      <c r="K164" s="92"/>
      <c r="L164" s="92"/>
    </row>
    <row r="165" spans="2:12" ht="47.25" hidden="1" customHeight="1" x14ac:dyDescent="0.3">
      <c r="B165" s="20" t="s">
        <v>192</v>
      </c>
      <c r="C165" s="20" t="s">
        <v>193</v>
      </c>
      <c r="D165" s="20" t="s">
        <v>59</v>
      </c>
      <c r="E165" s="21" t="s">
        <v>194</v>
      </c>
      <c r="G165" s="92"/>
      <c r="H165" s="92"/>
      <c r="I165" s="92"/>
      <c r="J165" s="92"/>
      <c r="K165" s="92"/>
      <c r="L165" s="92">
        <f>L166+L167</f>
        <v>0</v>
      </c>
    </row>
    <row r="166" spans="2:12" ht="55.5" hidden="1" customHeight="1" x14ac:dyDescent="0.3">
      <c r="B166" s="79"/>
      <c r="C166" s="74"/>
      <c r="D166" s="74"/>
      <c r="E166" s="81"/>
      <c r="F166" s="13" t="s">
        <v>195</v>
      </c>
      <c r="G166" s="92"/>
      <c r="H166" s="92"/>
      <c r="I166" s="92"/>
      <c r="J166" s="86"/>
      <c r="K166" s="86"/>
      <c r="L166" s="86"/>
    </row>
    <row r="167" spans="2:12" ht="37.5" hidden="1" customHeight="1" x14ac:dyDescent="0.3">
      <c r="B167" s="79"/>
      <c r="C167" s="74"/>
      <c r="D167" s="74"/>
      <c r="E167" s="81"/>
      <c r="F167" s="13" t="s">
        <v>196</v>
      </c>
      <c r="G167" s="92"/>
      <c r="H167" s="92"/>
      <c r="I167" s="92"/>
      <c r="J167" s="86"/>
      <c r="K167" s="86"/>
      <c r="L167" s="86"/>
    </row>
    <row r="168" spans="2:12" ht="96" customHeight="1" x14ac:dyDescent="0.3">
      <c r="B168" s="79"/>
      <c r="C168" s="36"/>
      <c r="D168" s="74"/>
      <c r="E168" s="21"/>
      <c r="F168" s="46" t="s">
        <v>294</v>
      </c>
      <c r="G168" s="86">
        <f t="shared" ref="G168:L168" si="8">G169+G170</f>
        <v>311600</v>
      </c>
      <c r="H168" s="86">
        <f t="shared" si="8"/>
        <v>78100</v>
      </c>
      <c r="I168" s="86">
        <f t="shared" si="8"/>
        <v>5431.85</v>
      </c>
      <c r="J168" s="86">
        <f t="shared" si="8"/>
        <v>1368700</v>
      </c>
      <c r="K168" s="86">
        <f t="shared" si="8"/>
        <v>0</v>
      </c>
      <c r="L168" s="86">
        <f t="shared" si="8"/>
        <v>0</v>
      </c>
    </row>
    <row r="169" spans="2:12" ht="96" customHeight="1" x14ac:dyDescent="0.3">
      <c r="B169" s="79">
        <v>2917370</v>
      </c>
      <c r="C169" s="36" t="s">
        <v>3</v>
      </c>
      <c r="D169" s="36" t="s">
        <v>4</v>
      </c>
      <c r="E169" s="21" t="s">
        <v>5</v>
      </c>
      <c r="F169" s="57" t="s">
        <v>296</v>
      </c>
      <c r="G169" s="54">
        <v>0</v>
      </c>
      <c r="H169" s="54">
        <v>0</v>
      </c>
      <c r="I169" s="54">
        <v>0</v>
      </c>
      <c r="J169" s="53">
        <v>1368700</v>
      </c>
      <c r="K169" s="53">
        <v>0</v>
      </c>
      <c r="L169" s="53">
        <v>0</v>
      </c>
    </row>
    <row r="170" spans="2:12" ht="36" customHeight="1" x14ac:dyDescent="0.3">
      <c r="B170" s="20" t="s">
        <v>192</v>
      </c>
      <c r="C170" s="20" t="s">
        <v>193</v>
      </c>
      <c r="D170" s="20" t="s">
        <v>59</v>
      </c>
      <c r="E170" s="21" t="s">
        <v>194</v>
      </c>
      <c r="F170" s="57" t="s">
        <v>293</v>
      </c>
      <c r="G170" s="92">
        <f>G171+G172+G173</f>
        <v>311600</v>
      </c>
      <c r="H170" s="92">
        <f>H171+H172+H173</f>
        <v>78100</v>
      </c>
      <c r="I170" s="92">
        <f>I171+I172+I173</f>
        <v>5431.85</v>
      </c>
      <c r="J170" s="92"/>
      <c r="K170" s="92"/>
      <c r="L170" s="92"/>
    </row>
    <row r="171" spans="2:12" ht="55.5" customHeight="1" x14ac:dyDescent="0.3">
      <c r="B171" s="14"/>
      <c r="C171" s="14"/>
      <c r="D171" s="14"/>
      <c r="E171" s="21"/>
      <c r="F171" s="57" t="s">
        <v>195</v>
      </c>
      <c r="G171" s="92">
        <v>280100</v>
      </c>
      <c r="H171" s="92">
        <v>78100</v>
      </c>
      <c r="I171" s="92">
        <v>5431.85</v>
      </c>
      <c r="J171" s="86"/>
      <c r="K171" s="86"/>
      <c r="L171" s="86"/>
    </row>
    <row r="172" spans="2:12" ht="39" customHeight="1" x14ac:dyDescent="0.3">
      <c r="B172" s="14"/>
      <c r="C172" s="14"/>
      <c r="D172" s="14"/>
      <c r="E172" s="21"/>
      <c r="F172" s="57" t="s">
        <v>295</v>
      </c>
      <c r="G172" s="92">
        <v>30000</v>
      </c>
      <c r="H172" s="92">
        <v>0</v>
      </c>
      <c r="I172" s="92">
        <v>0</v>
      </c>
      <c r="J172" s="86"/>
      <c r="K172" s="86"/>
      <c r="L172" s="86"/>
    </row>
    <row r="173" spans="2:12" ht="36" customHeight="1" x14ac:dyDescent="0.3">
      <c r="B173" s="14"/>
      <c r="C173" s="14"/>
      <c r="D173" s="14"/>
      <c r="E173" s="21"/>
      <c r="F173" s="57" t="s">
        <v>196</v>
      </c>
      <c r="G173" s="92">
        <v>1500</v>
      </c>
      <c r="H173" s="92">
        <v>0</v>
      </c>
      <c r="I173" s="92">
        <v>0</v>
      </c>
      <c r="J173" s="86"/>
      <c r="K173" s="86"/>
      <c r="L173" s="86"/>
    </row>
    <row r="174" spans="2:12" ht="77.25" customHeight="1" x14ac:dyDescent="0.3">
      <c r="B174" s="79"/>
      <c r="C174" s="74"/>
      <c r="D174" s="74"/>
      <c r="E174" s="81"/>
      <c r="F174" s="46" t="s">
        <v>197</v>
      </c>
      <c r="G174" s="86">
        <f>G175</f>
        <v>94200</v>
      </c>
      <c r="H174" s="86">
        <f>H175</f>
        <v>24800</v>
      </c>
      <c r="I174" s="86">
        <v>11722.18</v>
      </c>
      <c r="J174" s="86"/>
      <c r="K174" s="86"/>
      <c r="L174" s="86">
        <f>L175</f>
        <v>0</v>
      </c>
    </row>
    <row r="175" spans="2:12" ht="71.25" customHeight="1" x14ac:dyDescent="0.3">
      <c r="B175" s="20" t="s">
        <v>198</v>
      </c>
      <c r="C175" s="20" t="s">
        <v>199</v>
      </c>
      <c r="D175" s="20" t="s">
        <v>200</v>
      </c>
      <c r="E175" s="21" t="s">
        <v>201</v>
      </c>
      <c r="F175" s="16" t="s">
        <v>292</v>
      </c>
      <c r="G175" s="92">
        <v>94200</v>
      </c>
      <c r="H175" s="92">
        <v>24800</v>
      </c>
      <c r="I175" s="92">
        <v>11722</v>
      </c>
      <c r="J175" s="86"/>
      <c r="K175" s="86"/>
      <c r="L175" s="86"/>
    </row>
    <row r="176" spans="2:12" ht="32.25" customHeight="1" x14ac:dyDescent="0.3">
      <c r="B176" s="68"/>
      <c r="C176" s="68"/>
      <c r="D176" s="68"/>
      <c r="E176" s="70" t="s">
        <v>6</v>
      </c>
      <c r="F176" s="93"/>
      <c r="G176" s="86">
        <f t="shared" ref="G176:L176" si="9">G174+G168</f>
        <v>405800</v>
      </c>
      <c r="H176" s="86">
        <f t="shared" si="9"/>
        <v>102900</v>
      </c>
      <c r="I176" s="86">
        <f t="shared" si="9"/>
        <v>17154.03</v>
      </c>
      <c r="J176" s="86">
        <f t="shared" si="9"/>
        <v>1368700</v>
      </c>
      <c r="K176" s="86">
        <f t="shared" si="9"/>
        <v>0</v>
      </c>
      <c r="L176" s="86">
        <f t="shared" si="9"/>
        <v>0</v>
      </c>
    </row>
    <row r="177" spans="1:21" ht="58.5" customHeight="1" x14ac:dyDescent="0.3">
      <c r="B177" s="20" t="s">
        <v>285</v>
      </c>
      <c r="C177" s="68"/>
      <c r="D177" s="68"/>
      <c r="E177" s="94" t="s">
        <v>286</v>
      </c>
      <c r="F177" s="16"/>
      <c r="G177" s="92"/>
      <c r="H177" s="92"/>
      <c r="I177" s="92"/>
      <c r="J177" s="86"/>
      <c r="K177" s="86"/>
      <c r="L177" s="86"/>
    </row>
    <row r="178" spans="1:21" ht="40.5" customHeight="1" x14ac:dyDescent="0.3">
      <c r="B178" s="20" t="s">
        <v>287</v>
      </c>
      <c r="C178" s="20"/>
      <c r="D178" s="20"/>
      <c r="E178" s="35" t="s">
        <v>288</v>
      </c>
      <c r="F178" s="16"/>
      <c r="G178" s="92"/>
      <c r="H178" s="92"/>
      <c r="I178" s="92"/>
      <c r="J178" s="86"/>
      <c r="K178" s="86"/>
      <c r="L178" s="86"/>
    </row>
    <row r="179" spans="1:21" ht="61.5" customHeight="1" x14ac:dyDescent="0.3">
      <c r="B179" s="20"/>
      <c r="C179" s="20"/>
      <c r="D179" s="20"/>
      <c r="E179" s="21"/>
      <c r="F179" s="70" t="s">
        <v>289</v>
      </c>
      <c r="G179" s="86">
        <f>G180</f>
        <v>510000</v>
      </c>
      <c r="H179" s="86">
        <f>H180</f>
        <v>300000</v>
      </c>
      <c r="I179" s="86">
        <f>I180</f>
        <v>0</v>
      </c>
      <c r="J179" s="86"/>
      <c r="K179" s="86"/>
      <c r="L179" s="86"/>
    </row>
    <row r="180" spans="1:21" ht="59.25" customHeight="1" x14ac:dyDescent="0.3">
      <c r="B180" s="95" t="s">
        <v>290</v>
      </c>
      <c r="C180" s="95" t="s">
        <v>3</v>
      </c>
      <c r="D180" s="95" t="s">
        <v>4</v>
      </c>
      <c r="E180" s="96" t="s">
        <v>5</v>
      </c>
      <c r="F180" s="21" t="s">
        <v>291</v>
      </c>
      <c r="G180" s="92">
        <v>510000</v>
      </c>
      <c r="H180" s="92">
        <v>300000</v>
      </c>
      <c r="I180" s="92">
        <v>0</v>
      </c>
      <c r="J180" s="86"/>
      <c r="K180" s="86"/>
      <c r="L180" s="86"/>
    </row>
    <row r="181" spans="1:21" s="32" customFormat="1" ht="33" customHeight="1" x14ac:dyDescent="0.35">
      <c r="A181" s="31"/>
      <c r="B181" s="76"/>
      <c r="C181" s="69"/>
      <c r="D181" s="69"/>
      <c r="E181" s="81" t="s">
        <v>6</v>
      </c>
      <c r="F181" s="97"/>
      <c r="G181" s="86">
        <f t="shared" ref="G181:L181" si="10">G179</f>
        <v>510000</v>
      </c>
      <c r="H181" s="86">
        <f t="shared" si="10"/>
        <v>300000</v>
      </c>
      <c r="I181" s="86">
        <f t="shared" si="10"/>
        <v>0</v>
      </c>
      <c r="J181" s="86">
        <f t="shared" si="10"/>
        <v>0</v>
      </c>
      <c r="K181" s="86">
        <f t="shared" si="10"/>
        <v>0</v>
      </c>
      <c r="L181" s="86">
        <f t="shared" si="10"/>
        <v>0</v>
      </c>
    </row>
    <row r="182" spans="1:21" s="32" customFormat="1" ht="43.5" customHeight="1" x14ac:dyDescent="0.2">
      <c r="A182" s="31"/>
      <c r="B182" s="38" t="s">
        <v>1</v>
      </c>
      <c r="C182" s="38" t="s">
        <v>1</v>
      </c>
      <c r="D182" s="38" t="s">
        <v>1</v>
      </c>
      <c r="E182" s="98" t="s">
        <v>2</v>
      </c>
      <c r="F182" s="38" t="s">
        <v>1</v>
      </c>
      <c r="G182" s="42">
        <f t="shared" ref="G182:L182" si="11">G181+G160+G150+G95+G73+G30+G22+G176+G80</f>
        <v>37936800</v>
      </c>
      <c r="H182" s="42">
        <f t="shared" si="11"/>
        <v>10903490</v>
      </c>
      <c r="I182" s="42">
        <f t="shared" si="11"/>
        <v>8902218.0700000003</v>
      </c>
      <c r="J182" s="42">
        <f t="shared" si="11"/>
        <v>33516100</v>
      </c>
      <c r="K182" s="42">
        <f t="shared" si="11"/>
        <v>2610000</v>
      </c>
      <c r="L182" s="42">
        <f t="shared" si="11"/>
        <v>1694433.56</v>
      </c>
      <c r="N182" s="64">
        <f>L182+I182</f>
        <v>10596651.630000001</v>
      </c>
    </row>
    <row r="183" spans="1:21" ht="23.25" customHeight="1" x14ac:dyDescent="0.2">
      <c r="B183" s="104"/>
      <c r="C183" s="105"/>
      <c r="D183" s="105"/>
      <c r="E183" s="105"/>
      <c r="F183" s="105"/>
      <c r="G183" s="105"/>
      <c r="H183" s="105"/>
      <c r="I183" s="105"/>
      <c r="J183" s="105"/>
      <c r="K183" s="105"/>
      <c r="L183" s="105"/>
    </row>
    <row r="184" spans="1:21" s="101" customFormat="1" ht="29.25" customHeight="1" x14ac:dyDescent="0.2">
      <c r="A184" s="6"/>
      <c r="B184" s="111" t="s">
        <v>224</v>
      </c>
      <c r="C184" s="111"/>
      <c r="D184" s="111"/>
      <c r="E184" s="111"/>
      <c r="F184" s="111"/>
      <c r="G184" s="111"/>
      <c r="H184" s="111"/>
      <c r="I184" s="111"/>
      <c r="J184" s="111"/>
      <c r="K184" s="111"/>
      <c r="L184" s="111"/>
      <c r="M184" s="99"/>
      <c r="N184" s="99"/>
      <c r="O184" s="99"/>
      <c r="P184" s="99"/>
      <c r="Q184" s="99"/>
      <c r="R184" s="99"/>
      <c r="S184" s="99"/>
      <c r="T184" s="99"/>
      <c r="U184" s="100"/>
    </row>
    <row r="185" spans="1:21" ht="23.25" customHeight="1" x14ac:dyDescent="0.2">
      <c r="B185" s="112"/>
      <c r="C185" s="112"/>
      <c r="D185" s="112"/>
      <c r="E185" s="112"/>
      <c r="F185" s="112"/>
      <c r="G185" s="112"/>
      <c r="H185" s="112"/>
      <c r="I185" s="112"/>
      <c r="J185" s="112"/>
      <c r="K185" s="112"/>
      <c r="L185" s="112"/>
      <c r="M185" s="112"/>
      <c r="N185" s="112"/>
      <c r="O185" s="112"/>
      <c r="P185" s="112"/>
      <c r="Q185" s="112"/>
      <c r="R185" s="112"/>
      <c r="S185" s="112"/>
      <c r="T185" s="112"/>
    </row>
  </sheetData>
  <mergeCells count="12">
    <mergeCell ref="B184:L184"/>
    <mergeCell ref="B185:T185"/>
    <mergeCell ref="B6:L6"/>
    <mergeCell ref="B8:B9"/>
    <mergeCell ref="C8:C9"/>
    <mergeCell ref="D8:D9"/>
    <mergeCell ref="E8:E9"/>
    <mergeCell ref="B183:L183"/>
    <mergeCell ref="B5:L5"/>
    <mergeCell ref="F8:F9"/>
    <mergeCell ref="G8:I8"/>
    <mergeCell ref="J8:L8"/>
  </mergeCells>
  <printOptions horizontalCentered="1"/>
  <pageMargins left="0.19685039370078741" right="0.19685039370078741" top="1.5748031496062993" bottom="0.39370078740157483" header="0.35433070866141736" footer="0"/>
  <pageSetup paperSize="9" scale="60" fitToHeight="16" orientation="landscape" blackAndWhite="1" r:id="rId1"/>
  <headerFooter differentFirst="1" alignWithMargins="0">
    <oddFooter>&amp;C&amp;P</oddFooter>
  </headerFooter>
  <rowBreaks count="1" manualBreakCount="1">
    <brk id="73" min="1" max="11"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Документ" ma:contentTypeID="0x01010051DC89FFDAC4684DB262DCE45F8F3961" ma:contentTypeVersion="0" ma:contentTypeDescription="Створення нового документа." ma:contentTypeScope="" ma:versionID="83c020f26922ed63a1879982c2428808">
  <xsd:schema xmlns:xsd="http://www.w3.org/2001/XMLSchema" xmlns:xs="http://www.w3.org/2001/XMLSchema" xmlns:p="http://schemas.microsoft.com/office/2006/metadata/properties" xmlns:ns2="acedc1b3-a6a6-4744-bb8f-c9b717f8a9c9" targetNamespace="http://schemas.microsoft.com/office/2006/metadata/properties" ma:root="true" ma:fieldsID="0726173c3e9f53e106ecb31a6e2fb790" ns2:_="">
    <xsd:import namespace="acedc1b3-a6a6-4744-bb8f-c9b717f8a9c9"/>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edc1b3-a6a6-4744-bb8f-c9b717f8a9c9" elementFormDefault="qualified">
    <xsd:import namespace="http://schemas.microsoft.com/office/2006/documentManagement/types"/>
    <xsd:import namespace="http://schemas.microsoft.com/office/infopath/2007/PartnerControls"/>
    <xsd:element name="_dlc_DocId" ma:index="8" nillable="true" ma:displayName="Значення ідентифікатора документа" ma:description="Значення ідентифікатора документа, призначеного цьому елементу." ma:internalName="_dlc_DocId" ma:readOnly="true">
      <xsd:simpleType>
        <xsd:restriction base="dms:Text"/>
      </xsd:simpleType>
    </xsd:element>
    <xsd:element name="_dlc_DocIdUrl" ma:index="9" nillable="true" ma:displayName="Ідентифікатор документа" ma:description="Постійне посилання на цей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вмісту"/>
        <xsd:element ref="dc:title" minOccurs="0" maxOccurs="1" ma:index="4" ma:displayName="Заголовок"/>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B816113-1C5C-48BB-8073-55F3B3A29378}">
  <ds:schemaRefs>
    <ds:schemaRef ds:uri="http://schemas.microsoft.com/sharepoint/v3/contenttype/forms"/>
  </ds:schemaRefs>
</ds:datastoreItem>
</file>

<file path=customXml/itemProps2.xml><?xml version="1.0" encoding="utf-8"?>
<ds:datastoreItem xmlns:ds="http://schemas.openxmlformats.org/officeDocument/2006/customXml" ds:itemID="{C4851719-5DF9-400C-9E39-64581E07C0D3}">
  <ds:schemaRefs>
    <ds:schemaRef ds:uri="http://schemas.microsoft.com/sharepoint/events"/>
  </ds:schemaRefs>
</ds:datastoreItem>
</file>

<file path=customXml/itemProps3.xml><?xml version="1.0" encoding="utf-8"?>
<ds:datastoreItem xmlns:ds="http://schemas.openxmlformats.org/officeDocument/2006/customXml" ds:itemID="{569982E8-C3C4-4744-BE2E-EC6C4AB7E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edc1b3-a6a6-4744-bb8f-c9b717f8a9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5A24FC3-DF2F-49B8-80A3-E4571BCD1B2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cedc1b3-a6a6-4744-bb8f-c9b717f8a9c9"/>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01.04.2019 </vt:lpstr>
      <vt:lpstr>'01.04.2019 '!Область_печати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Качаєнко Олена Андріївна</dc:creator>
  <cp:lastModifiedBy>Admin</cp:lastModifiedBy>
  <cp:lastPrinted>2019-04-24T12:08:58Z</cp:lastPrinted>
  <dcterms:created xsi:type="dcterms:W3CDTF">2014-01-17T10:52:16Z</dcterms:created>
  <dcterms:modified xsi:type="dcterms:W3CDTF">2019-07-15T12:30:47Z</dcterms:modified>
</cp:coreProperties>
</file>